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codeName="DieseArbeitsmappe" autoCompressPictures="0"/>
  <bookViews>
    <workbookView xWindow="27360" yWindow="2840" windowWidth="21660" windowHeight="20460"/>
  </bookViews>
  <sheets>
    <sheet name="Tabelle1" sheetId="1" r:id="rId1"/>
    <sheet name="Tabelle2" sheetId="2" r:id="rId2"/>
    <sheet name="Tabelle3" sheetId="3" r:id="rId3"/>
  </sheets>
  <definedNames>
    <definedName name="_xlnm.Print_Area" localSheetId="0">Tabelle1!$A$1:$M$38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7" i="1" l="1"/>
  <c r="G7" i="1"/>
  <c r="E34" i="1"/>
  <c r="E35" i="1"/>
  <c r="E33" i="1"/>
  <c r="E28" i="1"/>
  <c r="E29" i="1"/>
  <c r="E30" i="1"/>
  <c r="E31" i="1"/>
  <c r="E27" i="1"/>
  <c r="D34" i="1"/>
  <c r="D35" i="1"/>
  <c r="D33" i="1"/>
  <c r="D28" i="1"/>
  <c r="F28" i="1"/>
  <c r="L28" i="1"/>
  <c r="D29" i="1"/>
  <c r="F29" i="1"/>
  <c r="M29" i="1"/>
  <c r="D30" i="1"/>
  <c r="D31" i="1"/>
  <c r="D27" i="1"/>
  <c r="M26" i="1"/>
  <c r="L26" i="1"/>
  <c r="K26" i="1"/>
  <c r="J26" i="1"/>
  <c r="I26" i="1"/>
  <c r="H26" i="1"/>
  <c r="G26" i="1"/>
  <c r="F35" i="1"/>
  <c r="L35" i="1"/>
  <c r="F27" i="1"/>
  <c r="K27" i="1"/>
  <c r="F34" i="1"/>
  <c r="M34" i="1"/>
  <c r="F31" i="1"/>
  <c r="M31" i="1"/>
  <c r="F33" i="1"/>
  <c r="J33" i="1"/>
  <c r="F30" i="1"/>
  <c r="J30" i="1"/>
  <c r="J29" i="1"/>
  <c r="H29" i="1"/>
  <c r="L29" i="1"/>
  <c r="G28" i="1"/>
  <c r="I28" i="1"/>
  <c r="K28" i="1"/>
  <c r="M28" i="1"/>
  <c r="G29" i="1"/>
  <c r="H28" i="1"/>
  <c r="I29" i="1"/>
  <c r="J28" i="1"/>
  <c r="K29" i="1"/>
  <c r="M7" i="1"/>
  <c r="L7" i="1"/>
  <c r="K7" i="1"/>
  <c r="J7" i="1"/>
  <c r="I7" i="1"/>
  <c r="M27" i="1"/>
  <c r="H27" i="1"/>
  <c r="J27" i="1"/>
  <c r="G27" i="1"/>
  <c r="L27" i="1"/>
  <c r="I27" i="1"/>
  <c r="H35" i="1"/>
  <c r="K35" i="1"/>
  <c r="G35" i="1"/>
  <c r="J35" i="1"/>
  <c r="M35" i="1"/>
  <c r="I35" i="1"/>
  <c r="J34" i="1"/>
  <c r="L34" i="1"/>
  <c r="K34" i="1"/>
  <c r="I34" i="1"/>
  <c r="G34" i="1"/>
  <c r="H34" i="1"/>
  <c r="J31" i="1"/>
  <c r="J32" i="1"/>
  <c r="G31" i="1"/>
  <c r="K31" i="1"/>
  <c r="H31" i="1"/>
  <c r="L31" i="1"/>
  <c r="I31" i="1"/>
  <c r="G33" i="1"/>
  <c r="G37" i="1"/>
  <c r="K33" i="1"/>
  <c r="H33" i="1"/>
  <c r="L33" i="1"/>
  <c r="L37" i="1"/>
  <c r="I33" i="1"/>
  <c r="M33" i="1"/>
  <c r="G30" i="1"/>
  <c r="K30" i="1"/>
  <c r="H30" i="1"/>
  <c r="L30" i="1"/>
  <c r="I30" i="1"/>
  <c r="M30" i="1"/>
  <c r="M32" i="1"/>
  <c r="E15" i="1"/>
  <c r="E16" i="1"/>
  <c r="E17" i="1"/>
  <c r="E14" i="1"/>
  <c r="D15" i="1"/>
  <c r="D16" i="1"/>
  <c r="F16" i="1"/>
  <c r="H16" i="1"/>
  <c r="D17" i="1"/>
  <c r="D14" i="1"/>
  <c r="F14" i="1"/>
  <c r="H37" i="1"/>
  <c r="M37" i="1"/>
  <c r="J37" i="1"/>
  <c r="I37" i="1"/>
  <c r="F17" i="1"/>
  <c r="J17" i="1"/>
  <c r="K37" i="1"/>
  <c r="F15" i="1"/>
  <c r="M15" i="1"/>
  <c r="M14" i="1"/>
  <c r="K14" i="1"/>
  <c r="I14" i="1"/>
  <c r="G14" i="1"/>
  <c r="L14" i="1"/>
  <c r="J14" i="1"/>
  <c r="H14" i="1"/>
  <c r="H32" i="1"/>
  <c r="I32" i="1"/>
  <c r="G32" i="1"/>
  <c r="L32" i="1"/>
  <c r="K32" i="1"/>
  <c r="M16" i="1"/>
  <c r="L16" i="1"/>
  <c r="K16" i="1"/>
  <c r="J16" i="1"/>
  <c r="I16" i="1"/>
  <c r="G16" i="1"/>
  <c r="D8" i="1"/>
  <c r="D9" i="1"/>
  <c r="D10" i="1"/>
  <c r="D11" i="1"/>
  <c r="D12" i="1"/>
  <c r="E12" i="1"/>
  <c r="E11" i="1"/>
  <c r="E10" i="1"/>
  <c r="E9" i="1"/>
  <c r="E8" i="1"/>
  <c r="K17" i="1"/>
  <c r="L17" i="1"/>
  <c r="G17" i="1"/>
  <c r="H17" i="1"/>
  <c r="I17" i="1"/>
  <c r="M17" i="1"/>
  <c r="M18" i="1"/>
  <c r="F8" i="1"/>
  <c r="G8" i="1"/>
  <c r="G15" i="1"/>
  <c r="J15" i="1"/>
  <c r="J18" i="1"/>
  <c r="K15" i="1"/>
  <c r="H15" i="1"/>
  <c r="L15" i="1"/>
  <c r="I15" i="1"/>
  <c r="F9" i="1"/>
  <c r="M9" i="1"/>
  <c r="F10" i="1"/>
  <c r="F12" i="1"/>
  <c r="M12" i="1"/>
  <c r="F11" i="1"/>
  <c r="K11" i="1"/>
  <c r="H18" i="1"/>
  <c r="L18" i="1"/>
  <c r="M10" i="1"/>
  <c r="G10" i="1"/>
  <c r="M8" i="1"/>
  <c r="I8" i="1"/>
  <c r="K18" i="1"/>
  <c r="G18" i="1"/>
  <c r="I18" i="1"/>
  <c r="K8" i="1"/>
  <c r="J8" i="1"/>
  <c r="L8" i="1"/>
  <c r="H8" i="1"/>
  <c r="I10" i="1"/>
  <c r="I9" i="1"/>
  <c r="L9" i="1"/>
  <c r="H9" i="1"/>
  <c r="K9" i="1"/>
  <c r="J9" i="1"/>
  <c r="G9" i="1"/>
  <c r="G11" i="1"/>
  <c r="I11" i="1"/>
  <c r="L12" i="1"/>
  <c r="J10" i="1"/>
  <c r="K10" i="1"/>
  <c r="L10" i="1"/>
  <c r="H10" i="1"/>
  <c r="H12" i="1"/>
  <c r="J11" i="1"/>
  <c r="M11" i="1"/>
  <c r="J12" i="1"/>
  <c r="G12" i="1"/>
  <c r="K12" i="1"/>
  <c r="I12" i="1"/>
  <c r="H11" i="1"/>
  <c r="L11" i="1"/>
  <c r="M13" i="1"/>
  <c r="L13" i="1"/>
  <c r="J13" i="1"/>
  <c r="K13" i="1"/>
  <c r="H13" i="1"/>
  <c r="I13" i="1"/>
  <c r="G13" i="1"/>
</calcChain>
</file>

<file path=xl/sharedStrings.xml><?xml version="1.0" encoding="utf-8"?>
<sst xmlns="http://schemas.openxmlformats.org/spreadsheetml/2006/main" count="61" uniqueCount="38">
  <si>
    <t xml:space="preserve"> </t>
  </si>
  <si>
    <t>Menge</t>
  </si>
  <si>
    <t>Calcul de la gâche pour produits imprimés sur système numérique</t>
  </si>
  <si>
    <t>Tirage</t>
  </si>
  <si>
    <t>Oui/Non *</t>
  </si>
  <si>
    <t>1. Couverture souple et WIRO</t>
  </si>
  <si>
    <t>Travaux</t>
  </si>
  <si>
    <t>Bloc du livre</t>
  </si>
  <si>
    <t>Couverture</t>
  </si>
  <si>
    <t>Total bloc</t>
  </si>
  <si>
    <t>Travail manuel</t>
  </si>
  <si>
    <t>Finition semi-industrielle</t>
  </si>
  <si>
    <t>jusqu'à 10 ex.</t>
  </si>
  <si>
    <t>jusqu'à 50 ex.</t>
  </si>
  <si>
    <t>Gâche de base pour bloc de livre assemblé</t>
  </si>
  <si>
    <t>Gâche supplémentaire pour pliage et assemblage</t>
  </si>
  <si>
    <t>Gâche supplémentaire pour couture au fil ou reliure WIRO</t>
  </si>
  <si>
    <t>Gâche supplémentaire pour découpe de registres</t>
  </si>
  <si>
    <t>Gâche supplémentaire pour chaque autre sorte au même format</t>
  </si>
  <si>
    <t>Gâche pour couverture laminée</t>
  </si>
  <si>
    <t xml:space="preserve">         Oui</t>
  </si>
  <si>
    <t>jusqu'à 100 ex.</t>
  </si>
  <si>
    <t>jusqu'à 250 ex.</t>
  </si>
  <si>
    <t>jusqu'à 500 ex.</t>
  </si>
  <si>
    <t>jusqu'à 750 ex.</t>
  </si>
  <si>
    <t>jusqu'à 1000 ex.</t>
  </si>
  <si>
    <t>* Cocher la case svp</t>
  </si>
  <si>
    <t>2. Couverture rigide</t>
  </si>
  <si>
    <t>Total couv.</t>
  </si>
  <si>
    <t>Nombre de couvertures de gâche pour couverture 4 pages</t>
  </si>
  <si>
    <t>Nombre de couvertures de gâche pour couverture 6 ou 8 pages</t>
  </si>
  <si>
    <t>Gâche supplémentaire pour chaque autre étape de travail par ex. collage de protection</t>
  </si>
  <si>
    <t>Gâche supplémentaire pour chaque autre sorte de couverture au même format</t>
  </si>
  <si>
    <t>Gâche pour couverture</t>
  </si>
  <si>
    <t>Gâche supplémentaire pour couture au fil</t>
  </si>
  <si>
    <t>Gâche supplémentaire pour chaque autre étape de travail par ex. collage de protection, collage d'étiquette, etc.</t>
  </si>
  <si>
    <t>Bloc de livre</t>
  </si>
  <si>
    <t>Les quantités mentionnées ci-après correspondent à la gâche nécessaire dans la pratique. Elles peuvent augmenter selon la complexité du produit et selon le nombre de sortes. Il suffit d'indiquer les étapes de travail correspondantes et le tirage pour obtenir la gâche nécessaire pour le bloc de livre et la couverture.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</si>
</sst>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4"/>
      <color theme="1"/>
      <name val="Arial Narrow"/>
      <family val="2"/>
    </font>
    <font>
      <sz val="10"/>
      <color theme="1"/>
      <name val="Arial Narrow"/>
      <family val="2"/>
    </font>
    <font>
      <sz val="11"/>
      <color theme="1"/>
      <name val="Arial Narrow"/>
      <family val="2"/>
    </font>
    <font>
      <sz val="10"/>
      <name val="Arial Narrow"/>
      <family val="2"/>
    </font>
    <font>
      <sz val="11"/>
      <color rgb="FFFF0000"/>
      <name val="Arial Narrow"/>
      <family val="2"/>
    </font>
    <font>
      <b/>
      <sz val="12"/>
      <color theme="1"/>
      <name val="Arial Narrow"/>
      <family val="2"/>
    </font>
    <font>
      <b/>
      <sz val="11"/>
      <color theme="1"/>
      <name val="Arial Narrow"/>
      <family val="2"/>
    </font>
    <font>
      <sz val="12"/>
      <color theme="1"/>
      <name val="Frutiger-Bold"/>
      <family val="2"/>
    </font>
    <font>
      <sz val="10"/>
      <name val="Frutiger-Light"/>
      <family val="2"/>
    </font>
    <font>
      <sz val="10"/>
      <color theme="1"/>
      <name val="Frutiger-Light"/>
      <family val="2"/>
    </font>
    <font>
      <sz val="11"/>
      <color theme="1"/>
      <name val="Frutiger-Light"/>
      <family val="2"/>
    </font>
    <font>
      <sz val="8"/>
      <color theme="1"/>
      <name val="Frutiger-Light"/>
      <family val="2"/>
    </font>
    <font>
      <sz val="12"/>
      <color theme="1"/>
      <name val="Arial Narrow"/>
      <family val="2"/>
    </font>
  </fonts>
  <fills count="11">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rgb="FFCCECFF"/>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A6A6A6"/>
        <bgColor indexed="64"/>
      </patternFill>
    </fill>
    <fill>
      <patternFill patternType="solid">
        <fgColor rgb="FFF2F2F2"/>
        <bgColor indexed="64"/>
      </patternFill>
    </fill>
    <fill>
      <patternFill patternType="solid">
        <fgColor theme="0" tint="-0.34998626667073579"/>
        <bgColor theme="0"/>
      </patternFill>
    </fill>
    <fill>
      <patternFill patternType="solid">
        <fgColor theme="0" tint="-0.14996795556505021"/>
        <bgColor theme="0"/>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auto="1"/>
      </left>
      <right style="thin">
        <color auto="1"/>
      </right>
      <top style="thin">
        <color auto="1"/>
      </top>
      <bottom style="thin">
        <color auto="1"/>
      </bottom>
      <diagonal/>
    </border>
    <border>
      <left style="hair">
        <color auto="1"/>
      </left>
      <right style="hair">
        <color auto="1"/>
      </right>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s>
  <cellStyleXfs count="1">
    <xf numFmtId="0" fontId="0" fillId="0" borderId="0"/>
  </cellStyleXfs>
  <cellXfs count="64">
    <xf numFmtId="0" fontId="0" fillId="0" borderId="0" xfId="0"/>
    <xf numFmtId="0" fontId="1" fillId="0" borderId="0" xfId="0" applyFont="1"/>
    <xf numFmtId="0" fontId="3" fillId="0" borderId="0" xfId="0" applyFont="1"/>
    <xf numFmtId="0" fontId="4" fillId="2" borderId="1" xfId="0" applyFont="1" applyFill="1" applyBorder="1"/>
    <xf numFmtId="0" fontId="4" fillId="6" borderId="1" xfId="0" applyFont="1" applyFill="1" applyBorder="1"/>
    <xf numFmtId="0" fontId="3" fillId="6" borderId="1" xfId="0" applyFont="1" applyFill="1" applyBorder="1"/>
    <xf numFmtId="0" fontId="5" fillId="0" borderId="0" xfId="0" applyFont="1"/>
    <xf numFmtId="0" fontId="6" fillId="5" borderId="0" xfId="0" applyFont="1" applyFill="1" applyBorder="1"/>
    <xf numFmtId="0" fontId="4" fillId="0" borderId="0" xfId="0" applyFont="1"/>
    <xf numFmtId="0" fontId="10" fillId="0" borderId="0" xfId="0" applyFont="1" applyAlignment="1">
      <alignment horizontal="left" wrapText="1" readingOrder="1"/>
    </xf>
    <xf numFmtId="0" fontId="11" fillId="0" borderId="0" xfId="0" applyFont="1" applyAlignment="1">
      <alignment horizontal="left" wrapText="1" readingOrder="1"/>
    </xf>
    <xf numFmtId="0" fontId="12" fillId="0" borderId="0" xfId="0" applyFont="1"/>
    <xf numFmtId="0" fontId="4" fillId="2" borderId="1" xfId="0" applyFont="1" applyFill="1" applyBorder="1" applyAlignment="1">
      <alignment vertical="center" wrapText="1"/>
    </xf>
    <xf numFmtId="0" fontId="4" fillId="0" borderId="0" xfId="0" applyFont="1" applyBorder="1" applyAlignment="1">
      <alignment horizontal="right"/>
    </xf>
    <xf numFmtId="0" fontId="2" fillId="0" borderId="0" xfId="0" applyFont="1" applyBorder="1" applyAlignment="1">
      <alignment horizontal="right"/>
    </xf>
    <xf numFmtId="0" fontId="3" fillId="0" borderId="0" xfId="0" applyFont="1" applyFill="1"/>
    <xf numFmtId="0" fontId="2" fillId="0" borderId="0" xfId="0" applyFont="1" applyFill="1" applyBorder="1" applyAlignment="1">
      <alignment horizontal="right"/>
    </xf>
    <xf numFmtId="0" fontId="2" fillId="0" borderId="0" xfId="0" applyFont="1" applyFill="1" applyBorder="1"/>
    <xf numFmtId="0" fontId="10" fillId="0" borderId="0" xfId="0" applyFont="1" applyAlignment="1">
      <alignment horizontal="left" wrapText="1" readingOrder="1"/>
    </xf>
    <xf numFmtId="0" fontId="10" fillId="0" borderId="0" xfId="0" applyFont="1" applyAlignment="1">
      <alignment horizontal="left" wrapText="1" readingOrder="1"/>
    </xf>
    <xf numFmtId="0" fontId="3" fillId="8" borderId="0" xfId="0" applyFont="1" applyFill="1"/>
    <xf numFmtId="0" fontId="2" fillId="3" borderId="1" xfId="0" applyFont="1" applyFill="1" applyBorder="1" applyAlignment="1">
      <alignment horizontal="center" textRotation="90"/>
    </xf>
    <xf numFmtId="0" fontId="2" fillId="4" borderId="1" xfId="0" applyFont="1" applyFill="1" applyBorder="1" applyAlignment="1">
      <alignment horizontal="center" textRotation="90"/>
    </xf>
    <xf numFmtId="0" fontId="6" fillId="5" borderId="1" xfId="0" applyFont="1" applyFill="1" applyBorder="1" applyAlignment="1">
      <alignment horizontal="center"/>
    </xf>
    <xf numFmtId="0" fontId="6" fillId="8" borderId="1" xfId="0" applyFont="1" applyFill="1" applyBorder="1" applyAlignment="1">
      <alignment textRotation="90"/>
    </xf>
    <xf numFmtId="0" fontId="13" fillId="5" borderId="0" xfId="0" applyFont="1" applyFill="1" applyBorder="1"/>
    <xf numFmtId="0" fontId="9" fillId="0" borderId="0" xfId="0" applyFont="1" applyAlignment="1">
      <alignment horizontal="left" vertical="top"/>
    </xf>
    <xf numFmtId="0" fontId="2" fillId="3" borderId="1" xfId="0" applyFont="1" applyFill="1" applyBorder="1" applyAlignment="1" applyProtection="1">
      <alignment horizontal="right" textRotation="90"/>
      <protection locked="0"/>
    </xf>
    <xf numFmtId="0" fontId="2" fillId="4" borderId="1" xfId="0" applyFont="1" applyFill="1" applyBorder="1" applyAlignment="1" applyProtection="1">
      <alignment horizontal="right" textRotation="90"/>
      <protection locked="0"/>
    </xf>
    <xf numFmtId="0" fontId="4" fillId="2" borderId="1" xfId="0" applyFont="1" applyFill="1" applyBorder="1" applyProtection="1">
      <protection locked="0"/>
    </xf>
    <xf numFmtId="0" fontId="4" fillId="2" borderId="1" xfId="0" applyFont="1" applyFill="1" applyBorder="1" applyAlignment="1" applyProtection="1">
      <alignment vertical="center" wrapText="1"/>
      <protection locked="0"/>
    </xf>
    <xf numFmtId="0" fontId="4" fillId="6" borderId="1" xfId="0" applyFont="1" applyFill="1" applyBorder="1" applyProtection="1">
      <protection locked="0"/>
    </xf>
    <xf numFmtId="0" fontId="2" fillId="3" borderId="1" xfId="0" applyFont="1" applyFill="1" applyBorder="1" applyAlignment="1" applyProtection="1">
      <alignment textRotation="90"/>
      <protection locked="0"/>
    </xf>
    <xf numFmtId="0" fontId="2" fillId="4" borderId="1" xfId="0" applyFont="1" applyFill="1" applyBorder="1" applyAlignment="1" applyProtection="1">
      <alignment textRotation="90"/>
      <protection locked="0"/>
    </xf>
    <xf numFmtId="0" fontId="3" fillId="0" borderId="0" xfId="0" applyFont="1" applyProtection="1">
      <protection locked="0"/>
    </xf>
    <xf numFmtId="0" fontId="4" fillId="0" borderId="0" xfId="0" applyFont="1" applyBorder="1" applyAlignment="1" applyProtection="1">
      <alignment horizontal="right"/>
      <protection locked="0"/>
    </xf>
    <xf numFmtId="0" fontId="4" fillId="6" borderId="4" xfId="0" applyFont="1" applyFill="1" applyBorder="1" applyProtection="1">
      <protection locked="0"/>
    </xf>
    <xf numFmtId="0" fontId="4" fillId="7" borderId="1" xfId="0" applyFont="1" applyFill="1" applyBorder="1" applyProtection="1">
      <protection locked="0"/>
    </xf>
    <xf numFmtId="0" fontId="4" fillId="7" borderId="4" xfId="0" applyFont="1" applyFill="1" applyBorder="1" applyProtection="1">
      <protection locked="0"/>
    </xf>
    <xf numFmtId="0" fontId="2" fillId="0" borderId="0" xfId="0" applyFont="1" applyBorder="1" applyAlignment="1" applyProtection="1">
      <alignment horizontal="right"/>
      <protection locked="0"/>
    </xf>
    <xf numFmtId="0" fontId="2" fillId="0" borderId="0" xfId="0" applyFont="1" applyFill="1" applyBorder="1" applyAlignment="1" applyProtection="1">
      <alignment horizontal="right"/>
      <protection locked="0"/>
    </xf>
    <xf numFmtId="0" fontId="6" fillId="5" borderId="0" xfId="0" applyFont="1" applyFill="1" applyBorder="1" applyProtection="1">
      <protection locked="0"/>
    </xf>
    <xf numFmtId="0" fontId="4" fillId="2" borderId="1" xfId="0" applyFont="1" applyFill="1" applyBorder="1" applyAlignment="1" applyProtection="1">
      <alignment vertical="center"/>
      <protection locked="0"/>
    </xf>
    <xf numFmtId="0" fontId="2" fillId="2" borderId="1" xfId="0" applyFont="1" applyFill="1" applyBorder="1" applyAlignment="1" applyProtection="1">
      <alignment horizontal="center" vertical="center"/>
      <protection hidden="1"/>
    </xf>
    <xf numFmtId="0" fontId="2" fillId="3" borderId="3" xfId="0" applyFont="1" applyFill="1" applyBorder="1" applyAlignment="1" applyProtection="1">
      <alignment horizontal="center" vertical="center"/>
      <protection hidden="1"/>
    </xf>
    <xf numFmtId="0" fontId="2" fillId="4" borderId="3" xfId="0" applyFont="1" applyFill="1" applyBorder="1" applyAlignment="1" applyProtection="1">
      <alignment horizontal="center" vertical="center"/>
      <protection hidden="1"/>
    </xf>
    <xf numFmtId="0" fontId="2" fillId="6" borderId="1" xfId="0" applyFont="1" applyFill="1" applyBorder="1" applyAlignment="1" applyProtection="1">
      <alignment horizontal="center" vertical="center"/>
      <protection hidden="1"/>
    </xf>
    <xf numFmtId="0" fontId="3" fillId="6"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4" borderId="3" xfId="0" applyFont="1" applyFill="1" applyBorder="1" applyAlignment="1">
      <alignment horizontal="center" vertical="center"/>
    </xf>
    <xf numFmtId="0" fontId="2" fillId="9" borderId="5" xfId="0" applyFont="1" applyFill="1" applyBorder="1" applyAlignment="1" applyProtection="1">
      <alignment horizontal="center" vertical="center"/>
      <protection hidden="1"/>
    </xf>
    <xf numFmtId="0" fontId="2" fillId="9" borderId="1" xfId="0" applyFont="1" applyFill="1" applyBorder="1" applyAlignment="1" applyProtection="1">
      <alignment horizontal="center" vertical="center"/>
      <protection hidden="1"/>
    </xf>
    <xf numFmtId="0" fontId="2" fillId="9" borderId="6" xfId="0" applyFont="1" applyFill="1" applyBorder="1" applyAlignment="1" applyProtection="1">
      <alignment horizontal="center" vertical="center"/>
      <protection hidden="1"/>
    </xf>
    <xf numFmtId="0" fontId="2" fillId="10" borderId="1" xfId="0" applyFont="1" applyFill="1" applyBorder="1" applyAlignment="1" applyProtection="1">
      <alignment horizontal="center" vertical="center"/>
      <protection hidden="1"/>
    </xf>
    <xf numFmtId="0" fontId="2" fillId="10" borderId="6" xfId="0" applyFont="1" applyFill="1" applyBorder="1" applyAlignment="1" applyProtection="1">
      <alignment horizontal="center" vertical="center"/>
      <protection hidden="1"/>
    </xf>
    <xf numFmtId="0" fontId="2" fillId="4" borderId="1" xfId="0" applyFont="1" applyFill="1" applyBorder="1" applyAlignment="1" applyProtection="1">
      <alignment horizontal="center" textRotation="90"/>
      <protection hidden="1"/>
    </xf>
    <xf numFmtId="0" fontId="4" fillId="2" borderId="1" xfId="0" applyFont="1" applyFill="1" applyBorder="1" applyAlignment="1">
      <alignment wrapText="1"/>
    </xf>
    <xf numFmtId="0" fontId="7" fillId="6" borderId="1" xfId="0" applyFont="1" applyFill="1" applyBorder="1" applyAlignment="1">
      <alignment horizontal="center" vertical="center" textRotation="90"/>
    </xf>
    <xf numFmtId="0" fontId="10" fillId="0" borderId="0" xfId="0" applyFont="1" applyAlignment="1">
      <alignment horizontal="left" wrapText="1" readingOrder="1"/>
    </xf>
    <xf numFmtId="0" fontId="11" fillId="0" borderId="0" xfId="0" applyFont="1" applyAlignment="1">
      <alignment horizontal="left" wrapText="1" readingOrder="1"/>
    </xf>
    <xf numFmtId="0" fontId="2" fillId="3" borderId="1" xfId="0" applyFont="1" applyFill="1" applyBorder="1" applyAlignment="1">
      <alignment horizontal="center"/>
    </xf>
    <xf numFmtId="0" fontId="2" fillId="4" borderId="1" xfId="0" applyFont="1" applyFill="1" applyBorder="1" applyAlignment="1">
      <alignment horizontal="center"/>
    </xf>
    <xf numFmtId="0" fontId="7" fillId="2" borderId="1" xfId="0" applyFont="1" applyFill="1" applyBorder="1" applyAlignment="1">
      <alignment horizontal="center" vertical="center" textRotation="90"/>
    </xf>
    <xf numFmtId="0" fontId="8" fillId="0" borderId="0" xfId="0" applyFont="1" applyAlignment="1">
      <alignment horizontal="left"/>
    </xf>
  </cellXfs>
  <cellStyles count="1">
    <cellStyle name="Standard" xfId="0" builtinId="0"/>
  </cellStyles>
  <dxfs count="32">
    <dxf>
      <fill>
        <patternFill>
          <bgColor rgb="FFCCECFF"/>
        </patternFill>
      </fill>
    </dxf>
    <dxf>
      <font>
        <color auto="1"/>
      </font>
      <fill>
        <patternFill>
          <bgColor rgb="FFCCECFF"/>
        </patternFill>
      </fill>
    </dxf>
    <dxf>
      <font>
        <color auto="1"/>
      </font>
      <fill>
        <patternFill>
          <bgColor rgb="FFFFFF99"/>
        </patternFill>
      </fill>
    </dxf>
    <dxf>
      <font>
        <color auto="1"/>
      </font>
      <fill>
        <patternFill>
          <bgColor rgb="FFCCECFF"/>
        </patternFill>
      </fill>
    </dxf>
    <dxf>
      <font>
        <color auto="1"/>
      </font>
      <fill>
        <patternFill>
          <bgColor rgb="FFFFFF99"/>
        </patternFill>
      </fill>
    </dxf>
    <dxf>
      <font>
        <color auto="1"/>
      </font>
      <fill>
        <patternFill>
          <bgColor rgb="FFCCECFF"/>
        </patternFill>
      </fill>
    </dxf>
    <dxf>
      <font>
        <color auto="1"/>
      </font>
      <fill>
        <patternFill>
          <bgColor rgb="FFFFFF99"/>
        </patternFill>
      </fill>
    </dxf>
    <dxf>
      <font>
        <color auto="1"/>
      </font>
      <fill>
        <patternFill>
          <bgColor rgb="FFCCECFF"/>
        </patternFill>
      </fill>
    </dxf>
    <dxf>
      <font>
        <color auto="1"/>
      </font>
      <fill>
        <patternFill>
          <bgColor rgb="FFFFFF99"/>
        </patternFill>
      </fill>
    </dxf>
    <dxf>
      <font>
        <color auto="1"/>
      </font>
      <fill>
        <patternFill>
          <bgColor rgb="FFCCECFF"/>
        </patternFill>
      </fill>
    </dxf>
    <dxf>
      <font>
        <color auto="1"/>
      </font>
      <fill>
        <patternFill>
          <bgColor rgb="FFFFFF99"/>
        </patternFill>
      </fill>
    </dxf>
    <dxf>
      <font>
        <color auto="1"/>
      </font>
      <fill>
        <patternFill>
          <bgColor rgb="FFCCECFF"/>
        </patternFill>
      </fill>
    </dxf>
    <dxf>
      <font>
        <color auto="1"/>
      </font>
      <fill>
        <patternFill>
          <bgColor rgb="FFCCECFF"/>
        </patternFill>
      </fill>
    </dxf>
    <dxf>
      <fill>
        <patternFill>
          <bgColor rgb="FFCCECFF"/>
        </patternFill>
      </fill>
    </dxf>
    <dxf>
      <fill>
        <patternFill>
          <bgColor rgb="FFCCECFF"/>
        </patternFill>
      </fill>
    </dxf>
    <dxf>
      <fill>
        <patternFill>
          <bgColor rgb="FFCCECFF"/>
        </patternFill>
      </fill>
    </dxf>
    <dxf>
      <font>
        <color auto="1"/>
      </font>
      <fill>
        <patternFill>
          <bgColor rgb="FFCCECFF"/>
        </patternFill>
      </fill>
    </dxf>
    <dxf>
      <font>
        <color auto="1"/>
      </font>
      <fill>
        <patternFill>
          <bgColor rgb="FFFFFF99"/>
        </patternFill>
      </fill>
    </dxf>
    <dxf>
      <font>
        <color auto="1"/>
      </font>
      <fill>
        <patternFill>
          <bgColor rgb="FFCCECFF"/>
        </patternFill>
      </fill>
    </dxf>
    <dxf>
      <font>
        <color auto="1"/>
      </font>
      <fill>
        <patternFill>
          <bgColor rgb="FFFFFF99"/>
        </patternFill>
      </fill>
    </dxf>
    <dxf>
      <font>
        <color auto="1"/>
      </font>
      <fill>
        <patternFill>
          <bgColor rgb="FFCCECFF"/>
        </patternFill>
      </fill>
    </dxf>
    <dxf>
      <font>
        <color auto="1"/>
      </font>
      <fill>
        <patternFill>
          <bgColor rgb="FFFFFF99"/>
        </patternFill>
      </fill>
    </dxf>
    <dxf>
      <font>
        <color auto="1"/>
      </font>
      <fill>
        <patternFill>
          <bgColor rgb="FFCCECFF"/>
        </patternFill>
      </fill>
    </dxf>
    <dxf>
      <font>
        <color auto="1"/>
      </font>
      <fill>
        <patternFill>
          <bgColor rgb="FFFFFF99"/>
        </patternFill>
      </fill>
    </dxf>
    <dxf>
      <font>
        <color auto="1"/>
      </font>
      <fill>
        <patternFill>
          <bgColor rgb="FFCCECFF"/>
        </patternFill>
      </fill>
    </dxf>
    <dxf>
      <font>
        <color auto="1"/>
      </font>
      <fill>
        <patternFill>
          <bgColor rgb="FFCCECFF"/>
        </patternFill>
      </fill>
    </dxf>
    <dxf>
      <font>
        <color auto="1"/>
      </font>
      <fill>
        <patternFill>
          <bgColor rgb="FFCCECFF"/>
        </patternFill>
      </fill>
    </dxf>
    <dxf>
      <font>
        <color auto="1"/>
      </font>
      <fill>
        <patternFill>
          <bgColor rgb="FFCCECFF"/>
        </patternFill>
      </fill>
    </dxf>
    <dxf>
      <font>
        <color auto="1"/>
      </font>
      <fill>
        <patternFill>
          <bgColor rgb="FFCCECFF"/>
        </patternFill>
      </fill>
    </dxf>
    <dxf>
      <font>
        <color rgb="FF9C0006"/>
      </font>
      <fill>
        <patternFill>
          <bgColor rgb="FFFFC7CE"/>
        </patternFill>
      </fill>
    </dxf>
    <dxf>
      <font>
        <color auto="1"/>
      </font>
      <fill>
        <patternFill>
          <bgColor rgb="FFCCECFF"/>
        </patternFill>
      </fill>
    </dxf>
    <dxf>
      <fill>
        <patternFill>
          <bgColor rgb="FFCCECFF"/>
        </patternFill>
      </fill>
    </dxf>
  </dxfs>
  <tableStyles count="0" defaultTableStyle="TableStyleMedium2" defaultPivotStyle="PivotStyleLight16"/>
  <colors>
    <mruColors>
      <color rgb="FFA6A6A6"/>
      <color rgb="FFCCECFF"/>
      <color rgb="FFFFFF99"/>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fmlaLink="$N$6" lockText="1"/>
</file>

<file path=xl/ctrlProps/ctrlProp10.xml><?xml version="1.0" encoding="utf-8"?>
<formControlPr xmlns="http://schemas.microsoft.com/office/spreadsheetml/2009/9/main" objectType="CheckBox" fmlaLink="$Q$10" lockText="1"/>
</file>

<file path=xl/ctrlProps/ctrlProp11.xml><?xml version="1.0" encoding="utf-8"?>
<formControlPr xmlns="http://schemas.microsoft.com/office/spreadsheetml/2009/9/main" objectType="CheckBox" fmlaLink="$Q$11" lockText="1"/>
</file>

<file path=xl/ctrlProps/ctrlProp12.xml><?xml version="1.0" encoding="utf-8"?>
<formControlPr xmlns="http://schemas.microsoft.com/office/spreadsheetml/2009/9/main" objectType="CheckBox" fmlaLink="$Q$12" lockText="1"/>
</file>

<file path=xl/ctrlProps/ctrlProp13.xml><?xml version="1.0" encoding="utf-8"?>
<formControlPr xmlns="http://schemas.microsoft.com/office/spreadsheetml/2009/9/main" objectType="CheckBox" fmlaLink="$Q$27" lockText="1"/>
</file>

<file path=xl/ctrlProps/ctrlProp14.xml><?xml version="1.0" encoding="utf-8"?>
<formControlPr xmlns="http://schemas.microsoft.com/office/spreadsheetml/2009/9/main" objectType="CheckBox" fmlaLink="$Q$28" lockText="1"/>
</file>

<file path=xl/ctrlProps/ctrlProp15.xml><?xml version="1.0" encoding="utf-8"?>
<formControlPr xmlns="http://schemas.microsoft.com/office/spreadsheetml/2009/9/main" objectType="CheckBox" fmlaLink="$Q$29" lockText="1"/>
</file>

<file path=xl/ctrlProps/ctrlProp16.xml><?xml version="1.0" encoding="utf-8"?>
<formControlPr xmlns="http://schemas.microsoft.com/office/spreadsheetml/2009/9/main" objectType="CheckBox" fmlaLink="$Q$30" lockText="1"/>
</file>

<file path=xl/ctrlProps/ctrlProp17.xml><?xml version="1.0" encoding="utf-8"?>
<formControlPr xmlns="http://schemas.microsoft.com/office/spreadsheetml/2009/9/main" objectType="CheckBox" fmlaLink="$Q$31" lockText="1"/>
</file>

<file path=xl/ctrlProps/ctrlProp18.xml><?xml version="1.0" encoding="utf-8"?>
<formControlPr xmlns="http://schemas.microsoft.com/office/spreadsheetml/2009/9/main" objectType="CheckBox" fmlaLink="$N$14" lockText="1"/>
</file>

<file path=xl/ctrlProps/ctrlProp19.xml><?xml version="1.0" encoding="utf-8"?>
<formControlPr xmlns="http://schemas.microsoft.com/office/spreadsheetml/2009/9/main" objectType="CheckBox" fmlaLink="$N$15" lockText="1"/>
</file>

<file path=xl/ctrlProps/ctrlProp2.xml><?xml version="1.0" encoding="utf-8"?>
<formControlPr xmlns="http://schemas.microsoft.com/office/spreadsheetml/2009/9/main" objectType="CheckBox" fmlaLink="$N$7" lockText="1"/>
</file>

<file path=xl/ctrlProps/ctrlProp20.xml><?xml version="1.0" encoding="utf-8"?>
<formControlPr xmlns="http://schemas.microsoft.com/office/spreadsheetml/2009/9/main" objectType="CheckBox" fmlaLink="$N$16" lockText="1"/>
</file>

<file path=xl/ctrlProps/ctrlProp21.xml><?xml version="1.0" encoding="utf-8"?>
<formControlPr xmlns="http://schemas.microsoft.com/office/spreadsheetml/2009/9/main" objectType="CheckBox" fmlaLink="$N$17" lockText="1"/>
</file>

<file path=xl/ctrlProps/ctrlProp22.xml><?xml version="1.0" encoding="utf-8"?>
<formControlPr xmlns="http://schemas.microsoft.com/office/spreadsheetml/2009/9/main" objectType="CheckBox" fmlaLink="$N$33" lockText="1"/>
</file>

<file path=xl/ctrlProps/ctrlProp23.xml><?xml version="1.0" encoding="utf-8"?>
<formControlPr xmlns="http://schemas.microsoft.com/office/spreadsheetml/2009/9/main" objectType="CheckBox" fmlaLink="$N$34" lockText="1"/>
</file>

<file path=xl/ctrlProps/ctrlProp24.xml><?xml version="1.0" encoding="utf-8"?>
<formControlPr xmlns="http://schemas.microsoft.com/office/spreadsheetml/2009/9/main" objectType="CheckBox" fmlaLink="$N$35" lockText="1"/>
</file>

<file path=xl/ctrlProps/ctrlProp25.xml><?xml version="1.0" encoding="utf-8"?>
<formControlPr xmlns="http://schemas.microsoft.com/office/spreadsheetml/2009/9/main" objectType="CheckBox" fmlaLink="$N$25" lockText="1"/>
</file>

<file path=xl/ctrlProps/ctrlProp26.xml><?xml version="1.0" encoding="utf-8"?>
<formControlPr xmlns="http://schemas.microsoft.com/office/spreadsheetml/2009/9/main" objectType="CheckBox" fmlaLink="$N$26" lockText="1"/>
</file>

<file path=xl/ctrlProps/ctrlProp27.xml><?xml version="1.0" encoding="utf-8"?>
<formControlPr xmlns="http://schemas.microsoft.com/office/spreadsheetml/2009/9/main" objectType="CheckBox" fmlaLink="$N$27" lockText="1"/>
</file>

<file path=xl/ctrlProps/ctrlProp28.xml><?xml version="1.0" encoding="utf-8"?>
<formControlPr xmlns="http://schemas.microsoft.com/office/spreadsheetml/2009/9/main" objectType="CheckBox" fmlaLink="$N$28" lockText="1"/>
</file>

<file path=xl/ctrlProps/ctrlProp29.xml><?xml version="1.0" encoding="utf-8"?>
<formControlPr xmlns="http://schemas.microsoft.com/office/spreadsheetml/2009/9/main" objectType="CheckBox" fmlaLink="$N$29" lockText="1"/>
</file>

<file path=xl/ctrlProps/ctrlProp3.xml><?xml version="1.0" encoding="utf-8"?>
<formControlPr xmlns="http://schemas.microsoft.com/office/spreadsheetml/2009/9/main" objectType="CheckBox" fmlaLink="$N$8" lockText="1"/>
</file>

<file path=xl/ctrlProps/ctrlProp30.xml><?xml version="1.0" encoding="utf-8"?>
<formControlPr xmlns="http://schemas.microsoft.com/office/spreadsheetml/2009/9/main" objectType="CheckBox" fmlaLink="$N$30" lockText="1"/>
</file>

<file path=xl/ctrlProps/ctrlProp31.xml><?xml version="1.0" encoding="utf-8"?>
<formControlPr xmlns="http://schemas.microsoft.com/office/spreadsheetml/2009/9/main" objectType="CheckBox" fmlaLink="$N$31" lockText="1"/>
</file>

<file path=xl/ctrlProps/ctrlProp4.xml><?xml version="1.0" encoding="utf-8"?>
<formControlPr xmlns="http://schemas.microsoft.com/office/spreadsheetml/2009/9/main" objectType="CheckBox" fmlaLink="$N$9" lockText="1"/>
</file>

<file path=xl/ctrlProps/ctrlProp5.xml><?xml version="1.0" encoding="utf-8"?>
<formControlPr xmlns="http://schemas.microsoft.com/office/spreadsheetml/2009/9/main" objectType="CheckBox" fmlaLink="$N$10" lockText="1"/>
</file>

<file path=xl/ctrlProps/ctrlProp6.xml><?xml version="1.0" encoding="utf-8"?>
<formControlPr xmlns="http://schemas.microsoft.com/office/spreadsheetml/2009/9/main" objectType="CheckBox" fmlaLink="$N$11" lockText="1"/>
</file>

<file path=xl/ctrlProps/ctrlProp7.xml><?xml version="1.0" encoding="utf-8"?>
<formControlPr xmlns="http://schemas.microsoft.com/office/spreadsheetml/2009/9/main" objectType="CheckBox" fmlaLink="$N$12" lockText="1"/>
</file>

<file path=xl/ctrlProps/ctrlProp8.xml><?xml version="1.0" encoding="utf-8"?>
<formControlPr xmlns="http://schemas.microsoft.com/office/spreadsheetml/2009/9/main" objectType="CheckBox" fmlaLink="$Q$8" lockText="1"/>
</file>

<file path=xl/ctrlProps/ctrlProp9.xml><?xml version="1.0" encoding="utf-8"?>
<formControlPr xmlns="http://schemas.microsoft.com/office/spreadsheetml/2009/9/main" objectType="CheckBox" fmlaLink="$Q$9"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254000</xdr:colOff>
          <xdr:row>11</xdr:row>
          <xdr:rowOff>101600</xdr:rowOff>
        </xdr:from>
        <xdr:to>
          <xdr:col>2</xdr:col>
          <xdr:colOff>431800</xdr:colOff>
          <xdr:row>11</xdr:row>
          <xdr:rowOff>254000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5</xdr:row>
          <xdr:rowOff>63500</xdr:rowOff>
        </xdr:from>
        <xdr:to>
          <xdr:col>6</xdr:col>
          <xdr:colOff>304800</xdr:colOff>
          <xdr:row>5</xdr:row>
          <xdr:rowOff>203200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127000</xdr:colOff>
          <xdr:row>5</xdr:row>
          <xdr:rowOff>63500</xdr:rowOff>
        </xdr:from>
        <xdr:to>
          <xdr:col>9</xdr:col>
          <xdr:colOff>304800</xdr:colOff>
          <xdr:row>5</xdr:row>
          <xdr:rowOff>203200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127000</xdr:colOff>
          <xdr:row>5</xdr:row>
          <xdr:rowOff>63500</xdr:rowOff>
        </xdr:from>
        <xdr:to>
          <xdr:col>8</xdr:col>
          <xdr:colOff>304800</xdr:colOff>
          <xdr:row>5</xdr:row>
          <xdr:rowOff>203200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5</xdr:row>
          <xdr:rowOff>63500</xdr:rowOff>
        </xdr:from>
        <xdr:to>
          <xdr:col>10</xdr:col>
          <xdr:colOff>292100</xdr:colOff>
          <xdr:row>5</xdr:row>
          <xdr:rowOff>203200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127000</xdr:colOff>
          <xdr:row>5</xdr:row>
          <xdr:rowOff>63500</xdr:rowOff>
        </xdr:from>
        <xdr:to>
          <xdr:col>11</xdr:col>
          <xdr:colOff>304800</xdr:colOff>
          <xdr:row>5</xdr:row>
          <xdr:rowOff>203200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127000</xdr:colOff>
          <xdr:row>5</xdr:row>
          <xdr:rowOff>63500</xdr:rowOff>
        </xdr:from>
        <xdr:to>
          <xdr:col>12</xdr:col>
          <xdr:colOff>304800</xdr:colOff>
          <xdr:row>5</xdr:row>
          <xdr:rowOff>203200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5</xdr:row>
          <xdr:rowOff>63500</xdr:rowOff>
        </xdr:from>
        <xdr:to>
          <xdr:col>7</xdr:col>
          <xdr:colOff>292100</xdr:colOff>
          <xdr:row>5</xdr:row>
          <xdr:rowOff>203200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254000</xdr:colOff>
          <xdr:row>10</xdr:row>
          <xdr:rowOff>101600</xdr:rowOff>
        </xdr:from>
        <xdr:to>
          <xdr:col>2</xdr:col>
          <xdr:colOff>444500</xdr:colOff>
          <xdr:row>10</xdr:row>
          <xdr:rowOff>241300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254000</xdr:colOff>
          <xdr:row>9</xdr:row>
          <xdr:rowOff>101600</xdr:rowOff>
        </xdr:from>
        <xdr:to>
          <xdr:col>2</xdr:col>
          <xdr:colOff>444500</xdr:colOff>
          <xdr:row>9</xdr:row>
          <xdr:rowOff>241300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254000</xdr:colOff>
          <xdr:row>8</xdr:row>
          <xdr:rowOff>88900</xdr:rowOff>
        </xdr:from>
        <xdr:to>
          <xdr:col>2</xdr:col>
          <xdr:colOff>444500</xdr:colOff>
          <xdr:row>8</xdr:row>
          <xdr:rowOff>228600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254000</xdr:colOff>
          <xdr:row>26</xdr:row>
          <xdr:rowOff>76200</xdr:rowOff>
        </xdr:from>
        <xdr:to>
          <xdr:col>2</xdr:col>
          <xdr:colOff>444500</xdr:colOff>
          <xdr:row>26</xdr:row>
          <xdr:rowOff>215900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254000</xdr:colOff>
          <xdr:row>27</xdr:row>
          <xdr:rowOff>101600</xdr:rowOff>
        </xdr:from>
        <xdr:to>
          <xdr:col>2</xdr:col>
          <xdr:colOff>444500</xdr:colOff>
          <xdr:row>27</xdr:row>
          <xdr:rowOff>241300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254000</xdr:colOff>
          <xdr:row>28</xdr:row>
          <xdr:rowOff>88900</xdr:rowOff>
        </xdr:from>
        <xdr:to>
          <xdr:col>2</xdr:col>
          <xdr:colOff>444500</xdr:colOff>
          <xdr:row>28</xdr:row>
          <xdr:rowOff>228600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254000</xdr:colOff>
          <xdr:row>13</xdr:row>
          <xdr:rowOff>88900</xdr:rowOff>
        </xdr:from>
        <xdr:to>
          <xdr:col>2</xdr:col>
          <xdr:colOff>444500</xdr:colOff>
          <xdr:row>13</xdr:row>
          <xdr:rowOff>228600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254000</xdr:colOff>
          <xdr:row>14</xdr:row>
          <xdr:rowOff>101600</xdr:rowOff>
        </xdr:from>
        <xdr:to>
          <xdr:col>2</xdr:col>
          <xdr:colOff>444500</xdr:colOff>
          <xdr:row>14</xdr:row>
          <xdr:rowOff>241300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254000</xdr:colOff>
          <xdr:row>15</xdr:row>
          <xdr:rowOff>76200</xdr:rowOff>
        </xdr:from>
        <xdr:to>
          <xdr:col>2</xdr:col>
          <xdr:colOff>444500</xdr:colOff>
          <xdr:row>15</xdr:row>
          <xdr:rowOff>228600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254000</xdr:colOff>
          <xdr:row>16</xdr:row>
          <xdr:rowOff>101600</xdr:rowOff>
        </xdr:from>
        <xdr:to>
          <xdr:col>2</xdr:col>
          <xdr:colOff>444500</xdr:colOff>
          <xdr:row>16</xdr:row>
          <xdr:rowOff>241300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254000</xdr:colOff>
          <xdr:row>7</xdr:row>
          <xdr:rowOff>101600</xdr:rowOff>
        </xdr:from>
        <xdr:to>
          <xdr:col>2</xdr:col>
          <xdr:colOff>444500</xdr:colOff>
          <xdr:row>7</xdr:row>
          <xdr:rowOff>241300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254000</xdr:colOff>
          <xdr:row>29</xdr:row>
          <xdr:rowOff>76200</xdr:rowOff>
        </xdr:from>
        <xdr:to>
          <xdr:col>2</xdr:col>
          <xdr:colOff>444500</xdr:colOff>
          <xdr:row>29</xdr:row>
          <xdr:rowOff>215900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254000</xdr:colOff>
          <xdr:row>30</xdr:row>
          <xdr:rowOff>88900</xdr:rowOff>
        </xdr:from>
        <xdr:to>
          <xdr:col>2</xdr:col>
          <xdr:colOff>444500</xdr:colOff>
          <xdr:row>30</xdr:row>
          <xdr:rowOff>228600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254000</xdr:colOff>
          <xdr:row>33</xdr:row>
          <xdr:rowOff>101600</xdr:rowOff>
        </xdr:from>
        <xdr:to>
          <xdr:col>2</xdr:col>
          <xdr:colOff>444500</xdr:colOff>
          <xdr:row>33</xdr:row>
          <xdr:rowOff>241300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254000</xdr:colOff>
          <xdr:row>32</xdr:row>
          <xdr:rowOff>76200</xdr:rowOff>
        </xdr:from>
        <xdr:to>
          <xdr:col>2</xdr:col>
          <xdr:colOff>444500</xdr:colOff>
          <xdr:row>32</xdr:row>
          <xdr:rowOff>215900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254000</xdr:colOff>
          <xdr:row>34</xdr:row>
          <xdr:rowOff>101600</xdr:rowOff>
        </xdr:from>
        <xdr:to>
          <xdr:col>2</xdr:col>
          <xdr:colOff>444500</xdr:colOff>
          <xdr:row>34</xdr:row>
          <xdr:rowOff>241300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24</xdr:row>
          <xdr:rowOff>50800</xdr:rowOff>
        </xdr:from>
        <xdr:to>
          <xdr:col>6</xdr:col>
          <xdr:colOff>317500</xdr:colOff>
          <xdr:row>24</xdr:row>
          <xdr:rowOff>190500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24</xdr:row>
          <xdr:rowOff>50800</xdr:rowOff>
        </xdr:from>
        <xdr:to>
          <xdr:col>7</xdr:col>
          <xdr:colOff>304800</xdr:colOff>
          <xdr:row>24</xdr:row>
          <xdr:rowOff>190500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127000</xdr:colOff>
          <xdr:row>24</xdr:row>
          <xdr:rowOff>50800</xdr:rowOff>
        </xdr:from>
        <xdr:to>
          <xdr:col>8</xdr:col>
          <xdr:colOff>304800</xdr:colOff>
          <xdr:row>24</xdr:row>
          <xdr:rowOff>190500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127000</xdr:colOff>
          <xdr:row>24</xdr:row>
          <xdr:rowOff>50800</xdr:rowOff>
        </xdr:from>
        <xdr:to>
          <xdr:col>9</xdr:col>
          <xdr:colOff>304800</xdr:colOff>
          <xdr:row>24</xdr:row>
          <xdr:rowOff>190500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24</xdr:row>
          <xdr:rowOff>50800</xdr:rowOff>
        </xdr:from>
        <xdr:to>
          <xdr:col>10</xdr:col>
          <xdr:colOff>304800</xdr:colOff>
          <xdr:row>24</xdr:row>
          <xdr:rowOff>190500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24</xdr:row>
          <xdr:rowOff>50800</xdr:rowOff>
        </xdr:from>
        <xdr:to>
          <xdr:col>11</xdr:col>
          <xdr:colOff>292100</xdr:colOff>
          <xdr:row>24</xdr:row>
          <xdr:rowOff>190500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127000</xdr:colOff>
          <xdr:row>24</xdr:row>
          <xdr:rowOff>50800</xdr:rowOff>
        </xdr:from>
        <xdr:to>
          <xdr:col>12</xdr:col>
          <xdr:colOff>292100</xdr:colOff>
          <xdr:row>24</xdr:row>
          <xdr:rowOff>190500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0" Type="http://schemas.openxmlformats.org/officeDocument/2006/relationships/ctrlProp" Target="../ctrlProps/ctrlProp18.xml"/><Relationship Id="rId21" Type="http://schemas.openxmlformats.org/officeDocument/2006/relationships/ctrlProp" Target="../ctrlProps/ctrlProp19.xml"/><Relationship Id="rId22" Type="http://schemas.openxmlformats.org/officeDocument/2006/relationships/ctrlProp" Target="../ctrlProps/ctrlProp20.xml"/><Relationship Id="rId23" Type="http://schemas.openxmlformats.org/officeDocument/2006/relationships/ctrlProp" Target="../ctrlProps/ctrlProp21.xml"/><Relationship Id="rId24" Type="http://schemas.openxmlformats.org/officeDocument/2006/relationships/ctrlProp" Target="../ctrlProps/ctrlProp22.xml"/><Relationship Id="rId25" Type="http://schemas.openxmlformats.org/officeDocument/2006/relationships/ctrlProp" Target="../ctrlProps/ctrlProp23.xml"/><Relationship Id="rId26" Type="http://schemas.openxmlformats.org/officeDocument/2006/relationships/ctrlProp" Target="../ctrlProps/ctrlProp24.xml"/><Relationship Id="rId27" Type="http://schemas.openxmlformats.org/officeDocument/2006/relationships/ctrlProp" Target="../ctrlProps/ctrlProp25.xml"/><Relationship Id="rId28" Type="http://schemas.openxmlformats.org/officeDocument/2006/relationships/ctrlProp" Target="../ctrlProps/ctrlProp26.xml"/><Relationship Id="rId29" Type="http://schemas.openxmlformats.org/officeDocument/2006/relationships/ctrlProp" Target="../ctrlProps/ctrlProp27.xml"/><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30" Type="http://schemas.openxmlformats.org/officeDocument/2006/relationships/ctrlProp" Target="../ctrlProps/ctrlProp28.xml"/><Relationship Id="rId31" Type="http://schemas.openxmlformats.org/officeDocument/2006/relationships/ctrlProp" Target="../ctrlProps/ctrlProp29.xml"/><Relationship Id="rId32" Type="http://schemas.openxmlformats.org/officeDocument/2006/relationships/ctrlProp" Target="../ctrlProps/ctrlProp30.xml"/><Relationship Id="rId9" Type="http://schemas.openxmlformats.org/officeDocument/2006/relationships/ctrlProp" Target="../ctrlProps/ctrlProp7.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33" Type="http://schemas.openxmlformats.org/officeDocument/2006/relationships/ctrlProp" Target="../ctrlProps/ctrlProp31.xml"/><Relationship Id="rId10" Type="http://schemas.openxmlformats.org/officeDocument/2006/relationships/ctrlProp" Target="../ctrlProps/ctrlProp8.xml"/><Relationship Id="rId11" Type="http://schemas.openxmlformats.org/officeDocument/2006/relationships/ctrlProp" Target="../ctrlProps/ctrlProp9.xml"/><Relationship Id="rId12" Type="http://schemas.openxmlformats.org/officeDocument/2006/relationships/ctrlProp" Target="../ctrlProps/ctrlProp10.xml"/><Relationship Id="rId13" Type="http://schemas.openxmlformats.org/officeDocument/2006/relationships/ctrlProp" Target="../ctrlProps/ctrlProp11.xml"/><Relationship Id="rId14" Type="http://schemas.openxmlformats.org/officeDocument/2006/relationships/ctrlProp" Target="../ctrlProps/ctrlProp12.xml"/><Relationship Id="rId15" Type="http://schemas.openxmlformats.org/officeDocument/2006/relationships/ctrlProp" Target="../ctrlProps/ctrlProp13.xml"/><Relationship Id="rId16" Type="http://schemas.openxmlformats.org/officeDocument/2006/relationships/ctrlProp" Target="../ctrlProps/ctrlProp14.xml"/><Relationship Id="rId17" Type="http://schemas.openxmlformats.org/officeDocument/2006/relationships/ctrlProp" Target="../ctrlProps/ctrlProp15.xml"/><Relationship Id="rId18" Type="http://schemas.openxmlformats.org/officeDocument/2006/relationships/ctrlProp" Target="../ctrlProps/ctrlProp16.xml"/><Relationship Id="rId19"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enableFormatConditionsCalculation="0"/>
  <dimension ref="A1:Q45"/>
  <sheetViews>
    <sheetView tabSelected="1" workbookViewId="0">
      <selection activeCell="B1" sqref="B1:M1"/>
    </sheetView>
  </sheetViews>
  <sheetFormatPr baseColWidth="10" defaultRowHeight="13" x14ac:dyDescent="0"/>
  <cols>
    <col min="1" max="1" width="3.6640625" style="2" customWidth="1"/>
    <col min="2" max="2" width="59.6640625" style="2" customWidth="1"/>
    <col min="3" max="3" width="10.83203125" style="2" customWidth="1"/>
    <col min="4" max="4" width="11.5" style="2" hidden="1" customWidth="1"/>
    <col min="5" max="5" width="9.6640625" style="2" hidden="1" customWidth="1"/>
    <col min="6" max="6" width="8.83203125" style="2" hidden="1" customWidth="1"/>
    <col min="7" max="13" width="6.33203125" style="2" customWidth="1"/>
    <col min="14" max="14" width="7.83203125" style="2" hidden="1" customWidth="1"/>
    <col min="15" max="15" width="6.1640625" style="2" hidden="1" customWidth="1"/>
    <col min="16" max="16" width="7.83203125" style="2" hidden="1" customWidth="1"/>
    <col min="17" max="17" width="11.5" style="2" hidden="1" customWidth="1"/>
    <col min="18" max="19" width="11.5" style="2" customWidth="1"/>
    <col min="20" max="16384" width="10.83203125" style="2"/>
  </cols>
  <sheetData>
    <row r="1" spans="1:17" s="1" customFormat="1" ht="17">
      <c r="B1" s="63" t="s">
        <v>2</v>
      </c>
      <c r="C1" s="63"/>
      <c r="D1" s="63"/>
      <c r="E1" s="63"/>
      <c r="F1" s="63"/>
      <c r="G1" s="63"/>
      <c r="H1" s="63"/>
      <c r="I1" s="63"/>
      <c r="J1" s="63"/>
      <c r="K1" s="63"/>
      <c r="L1" s="63"/>
      <c r="M1" s="63"/>
    </row>
    <row r="2" spans="1:17" s="1" customFormat="1" ht="40" customHeight="1">
      <c r="B2" s="58" t="s">
        <v>37</v>
      </c>
      <c r="C2" s="58"/>
      <c r="D2" s="58"/>
      <c r="E2" s="58"/>
      <c r="F2" s="58"/>
      <c r="G2" s="59"/>
      <c r="H2" s="59"/>
      <c r="I2" s="59"/>
      <c r="J2" s="59"/>
      <c r="K2" s="59"/>
      <c r="L2" s="59"/>
      <c r="M2" s="59"/>
    </row>
    <row r="3" spans="1:17" s="1" customFormat="1" ht="10" customHeight="1">
      <c r="B3" s="9"/>
      <c r="C3" s="19"/>
      <c r="D3" s="19"/>
      <c r="E3" s="18"/>
      <c r="F3" s="19"/>
      <c r="G3" s="10"/>
      <c r="H3" s="10"/>
      <c r="I3" s="10"/>
      <c r="J3" s="10"/>
      <c r="K3" s="10"/>
      <c r="L3" s="10"/>
      <c r="M3" s="10"/>
    </row>
    <row r="4" spans="1:17">
      <c r="G4" s="60" t="s">
        <v>10</v>
      </c>
      <c r="H4" s="60"/>
      <c r="I4" s="61" t="s">
        <v>11</v>
      </c>
      <c r="J4" s="61"/>
      <c r="K4" s="61"/>
      <c r="L4" s="61"/>
      <c r="M4" s="61"/>
    </row>
    <row r="5" spans="1:17" ht="67">
      <c r="B5" s="7" t="s">
        <v>5</v>
      </c>
      <c r="C5" s="24" t="s">
        <v>3</v>
      </c>
      <c r="D5" s="20"/>
      <c r="E5" s="20"/>
      <c r="F5" s="20"/>
      <c r="G5" s="21" t="s">
        <v>12</v>
      </c>
      <c r="H5" s="21" t="s">
        <v>13</v>
      </c>
      <c r="I5" s="55" t="s">
        <v>21</v>
      </c>
      <c r="J5" s="22" t="s">
        <v>22</v>
      </c>
      <c r="K5" s="22" t="s">
        <v>23</v>
      </c>
      <c r="L5" s="22" t="s">
        <v>24</v>
      </c>
      <c r="M5" s="22" t="s">
        <v>25</v>
      </c>
    </row>
    <row r="6" spans="1:17" ht="20" customHeight="1">
      <c r="B6" s="25" t="s">
        <v>6</v>
      </c>
      <c r="C6" s="23" t="s">
        <v>4</v>
      </c>
      <c r="D6" s="7"/>
      <c r="E6" s="7" t="s">
        <v>1</v>
      </c>
      <c r="F6" s="7"/>
      <c r="G6" s="27"/>
      <c r="H6" s="27"/>
      <c r="I6" s="28"/>
      <c r="J6" s="28"/>
      <c r="K6" s="28"/>
      <c r="L6" s="28"/>
      <c r="M6" s="28"/>
      <c r="N6" s="34" t="b">
        <v>0</v>
      </c>
      <c r="O6" s="34" t="b">
        <v>1</v>
      </c>
      <c r="P6" s="34" t="b">
        <v>0</v>
      </c>
      <c r="Q6" s="34"/>
    </row>
    <row r="7" spans="1:17" ht="25.5" customHeight="1">
      <c r="A7" s="62" t="s">
        <v>36</v>
      </c>
      <c r="B7" s="3" t="s">
        <v>14</v>
      </c>
      <c r="C7" s="42" t="s">
        <v>20</v>
      </c>
      <c r="D7" s="29"/>
      <c r="E7" s="29"/>
      <c r="F7" s="29"/>
      <c r="G7" s="53">
        <f>IF($N6=$O$6,1,0)</f>
        <v>0</v>
      </c>
      <c r="H7" s="53">
        <f>IF($N7=$O$6,6,0)</f>
        <v>0</v>
      </c>
      <c r="I7" s="53">
        <f>IF($N8=$O$6,15,0)</f>
        <v>0</v>
      </c>
      <c r="J7" s="53">
        <f>IF($N9=$O$6,25,0)</f>
        <v>0</v>
      </c>
      <c r="K7" s="53">
        <f>IF($N10=$O$6,50,0)</f>
        <v>0</v>
      </c>
      <c r="L7" s="53">
        <f>IF($N11=$O$6,60,0)</f>
        <v>0</v>
      </c>
      <c r="M7" s="53">
        <f>IF($N12=$O$6,70,0)</f>
        <v>0</v>
      </c>
      <c r="N7" s="34" t="b">
        <v>0</v>
      </c>
      <c r="O7" s="34"/>
      <c r="P7" s="34"/>
      <c r="Q7" s="34"/>
    </row>
    <row r="8" spans="1:17" ht="25.5" customHeight="1">
      <c r="A8" s="62"/>
      <c r="B8" s="3" t="s">
        <v>15</v>
      </c>
      <c r="C8" s="29"/>
      <c r="D8" s="29" t="str">
        <f t="shared" ref="D8:D12" si="0">IF(Q8=$O$6,"Ja","Nein")</f>
        <v>Nein</v>
      </c>
      <c r="E8" s="29" t="b">
        <f>IF($N$6=$O$6,$G$5,IF($N$7=$O$6,$H$5,IF($N$8=$O$6,$I$5,IF($N$9=$O$6,$J$5,IF($N$10=$O$6,$K$5,IF($N$11=$O$6,$L$5,IF($N$12=$O$6,$M$5)))))))</f>
        <v>0</v>
      </c>
      <c r="F8" s="29" t="str">
        <f>IF(D8="Ja",E8,"")</f>
        <v/>
      </c>
      <c r="G8" s="53">
        <f>IF($F$8=G$5,5,0)</f>
        <v>0</v>
      </c>
      <c r="H8" s="53">
        <f>IF($F$8=H$5,10,0)</f>
        <v>0</v>
      </c>
      <c r="I8" s="53">
        <f>IF($F$8=I$5,60,0)</f>
        <v>0</v>
      </c>
      <c r="J8" s="53">
        <f>IF($F$8=J$5,70,0)</f>
        <v>0</v>
      </c>
      <c r="K8" s="53">
        <f>IF($F$8=K$5,80,0)</f>
        <v>0</v>
      </c>
      <c r="L8" s="53">
        <f>IF($F$8=L$5,90,0)</f>
        <v>0</v>
      </c>
      <c r="M8" s="53">
        <f>IF($F$8=M$5,100,0)</f>
        <v>0</v>
      </c>
      <c r="N8" s="34" t="b">
        <v>0</v>
      </c>
      <c r="O8" s="34" t="s">
        <v>0</v>
      </c>
      <c r="P8" s="34"/>
      <c r="Q8" s="34" t="b">
        <v>0</v>
      </c>
    </row>
    <row r="9" spans="1:17" ht="25.5" customHeight="1">
      <c r="A9" s="62"/>
      <c r="B9" s="3" t="s">
        <v>16</v>
      </c>
      <c r="C9" s="29"/>
      <c r="D9" s="29" t="str">
        <f t="shared" si="0"/>
        <v>Nein</v>
      </c>
      <c r="E9" s="29" t="b">
        <f>IF($N$6=$O$6,$G$5,IF($N$7=$O$6,$H$5,IF($N$8=$O$6,$I$5,IF($N$9=$O$6,$J$5,IF($N$10=$O$6,$K$5,IF($N$11=$O$6,$L$5,IF($N$12=$O$6,$M$5)))))))</f>
        <v>0</v>
      </c>
      <c r="F9" s="29" t="str">
        <f t="shared" ref="F9:F12" si="1">IF(D9="Ja",E9,"")</f>
        <v/>
      </c>
      <c r="G9" s="53">
        <f>IF($F$9=G$5,2,0)</f>
        <v>0</v>
      </c>
      <c r="H9" s="53">
        <f>IF($F$9=H$5,8,0)</f>
        <v>0</v>
      </c>
      <c r="I9" s="53">
        <f>IF($F$9=I$5,20,0)</f>
        <v>0</v>
      </c>
      <c r="J9" s="53">
        <f>IF($F$9=J$5,35,0)</f>
        <v>0</v>
      </c>
      <c r="K9" s="53">
        <f>IF($F$9=K$5,60,0)</f>
        <v>0</v>
      </c>
      <c r="L9" s="53">
        <f>IF($F$9=L$5,70,0)</f>
        <v>0</v>
      </c>
      <c r="M9" s="53">
        <f>IF($F$9=M$5,80,0)</f>
        <v>0</v>
      </c>
      <c r="N9" s="34" t="b">
        <v>0</v>
      </c>
      <c r="O9" s="34"/>
      <c r="P9" s="34"/>
      <c r="Q9" s="34" t="b">
        <v>0</v>
      </c>
    </row>
    <row r="10" spans="1:17" ht="25.5" customHeight="1">
      <c r="A10" s="62"/>
      <c r="B10" s="3" t="s">
        <v>17</v>
      </c>
      <c r="C10" s="29"/>
      <c r="D10" s="29" t="str">
        <f t="shared" si="0"/>
        <v>Nein</v>
      </c>
      <c r="E10" s="29" t="b">
        <f>IF($N$6=$O$6,$G$5,IF($N$7=$O$6,$H$5,IF($N$8=$O$6,$I$5,IF($N$9=$O$6,$J$5,IF($N$10=$O$6,$K$5,IF($N$11=$O$6,$L$5,IF($N$12=$O$6,$M$5)))))))</f>
        <v>0</v>
      </c>
      <c r="F10" s="29" t="str">
        <f t="shared" si="1"/>
        <v/>
      </c>
      <c r="G10" s="53">
        <f>IF($F$10=G$5,4,0)</f>
        <v>0</v>
      </c>
      <c r="H10" s="53">
        <f>IF($F$10=H$5,6,0)</f>
        <v>0</v>
      </c>
      <c r="I10" s="53">
        <f>IF($F$10=I$5,15,0)</f>
        <v>0</v>
      </c>
      <c r="J10" s="53">
        <f>IF($F$10=J$5,25,0)</f>
        <v>0</v>
      </c>
      <c r="K10" s="53">
        <f>IF($F$10=K$5,35,0)</f>
        <v>0</v>
      </c>
      <c r="L10" s="53">
        <f>IF($F$10=L$5,55,0)</f>
        <v>0</v>
      </c>
      <c r="M10" s="53">
        <f>IF($F$10=M$5,65,0)</f>
        <v>0</v>
      </c>
      <c r="N10" s="34" t="b">
        <v>0</v>
      </c>
      <c r="O10" s="34"/>
      <c r="P10" s="34"/>
      <c r="Q10" s="34" t="b">
        <v>0</v>
      </c>
    </row>
    <row r="11" spans="1:17" ht="25.5" customHeight="1">
      <c r="A11" s="62"/>
      <c r="B11" s="56" t="s">
        <v>31</v>
      </c>
      <c r="C11" s="30"/>
      <c r="D11" s="29" t="str">
        <f t="shared" si="0"/>
        <v>Nein</v>
      </c>
      <c r="E11" s="29" t="b">
        <f>IF($N$6=$O$6,$G$5,IF($N$7=$O$6,$H$5,IF($N$8=$O$6,$I$5,IF($N$9=$O$6,$J$5,IF($N$10=$O$6,$K$5,IF($N$11=$O$6,$L$5,IF($N$12=$O$6,$M$5)))))))</f>
        <v>0</v>
      </c>
      <c r="F11" s="29" t="str">
        <f t="shared" si="1"/>
        <v/>
      </c>
      <c r="G11" s="53">
        <f>IF($F$11=G$5,2,0)</f>
        <v>0</v>
      </c>
      <c r="H11" s="53">
        <f>IF($F$11=H$5,4,0)</f>
        <v>0</v>
      </c>
      <c r="I11" s="53">
        <f>IF($F$11=I$5,10,0)</f>
        <v>0</v>
      </c>
      <c r="J11" s="53">
        <f>IF($F$11=J$5,15,0)</f>
        <v>0</v>
      </c>
      <c r="K11" s="53">
        <f>IF($F$11=K$5,20,0)</f>
        <v>0</v>
      </c>
      <c r="L11" s="53">
        <f>IF($F$11=L$5,25,0)</f>
        <v>0</v>
      </c>
      <c r="M11" s="53">
        <f>IF($F$11=M$5,30,0)</f>
        <v>0</v>
      </c>
      <c r="N11" s="34" t="b">
        <v>0</v>
      </c>
      <c r="O11" s="34"/>
      <c r="P11" s="34"/>
      <c r="Q11" s="34" t="b">
        <v>0</v>
      </c>
    </row>
    <row r="12" spans="1:17" ht="25.5" customHeight="1">
      <c r="A12" s="62"/>
      <c r="B12" s="3" t="s">
        <v>18</v>
      </c>
      <c r="C12" s="29"/>
      <c r="D12" s="29" t="str">
        <f t="shared" si="0"/>
        <v>Nein</v>
      </c>
      <c r="E12" s="29" t="b">
        <f>IF($N$6=$O$6,$G$5,IF($N$7=$O$6,$H$5,IF($N$8=$O$6,$I$5,IF($N$9=$O$6,$J$5,IF($N$10=$O$6,$K$5,IF($N$11=$O$6,$L$5,IF($N$12=$O$6,$M$5)))))))</f>
        <v>0</v>
      </c>
      <c r="F12" s="29" t="str">
        <f t="shared" si="1"/>
        <v/>
      </c>
      <c r="G12" s="54">
        <f>IF($F$12=G$5,2,0)</f>
        <v>0</v>
      </c>
      <c r="H12" s="54">
        <f>IF($F$12=H$5,3,0)</f>
        <v>0</v>
      </c>
      <c r="I12" s="54">
        <f>IF($F$12=I$5,5,0)</f>
        <v>0</v>
      </c>
      <c r="J12" s="54">
        <f>IF($F$12=J$5,10,0)</f>
        <v>0</v>
      </c>
      <c r="K12" s="54">
        <f>IF($F$12=K$5,14,0)</f>
        <v>0</v>
      </c>
      <c r="L12" s="54">
        <f>IF($F$12=L$5,16,0)</f>
        <v>0</v>
      </c>
      <c r="M12" s="54">
        <f>IF($F$12=M$5,20,0)</f>
        <v>0</v>
      </c>
      <c r="N12" s="34" t="b">
        <v>0</v>
      </c>
      <c r="O12" s="34"/>
      <c r="P12" s="34"/>
      <c r="Q12" s="34" t="b">
        <v>0</v>
      </c>
    </row>
    <row r="13" spans="1:17" ht="25.5" customHeight="1">
      <c r="C13" s="13" t="s">
        <v>9</v>
      </c>
      <c r="D13" s="35"/>
      <c r="E13" s="35"/>
      <c r="F13" s="35"/>
      <c r="G13" s="44">
        <f>SUM(G7:G12)</f>
        <v>0</v>
      </c>
      <c r="H13" s="44">
        <f>SUM(H7:H12)</f>
        <v>0</v>
      </c>
      <c r="I13" s="45">
        <f>SUM(I7:I12)</f>
        <v>0</v>
      </c>
      <c r="J13" s="45">
        <f t="shared" ref="J13:M13" si="2">SUM(J7:J12)</f>
        <v>0</v>
      </c>
      <c r="K13" s="45">
        <f t="shared" si="2"/>
        <v>0</v>
      </c>
      <c r="L13" s="45">
        <f t="shared" si="2"/>
        <v>0</v>
      </c>
      <c r="M13" s="45">
        <f t="shared" si="2"/>
        <v>0</v>
      </c>
      <c r="N13" s="34"/>
      <c r="O13" s="34"/>
      <c r="P13" s="34"/>
      <c r="Q13" s="34"/>
    </row>
    <row r="14" spans="1:17" ht="25.5" customHeight="1">
      <c r="A14" s="57" t="s">
        <v>8</v>
      </c>
      <c r="B14" s="4" t="s">
        <v>29</v>
      </c>
      <c r="C14" s="31"/>
      <c r="D14" s="36" t="str">
        <f>IF(N14=$O$6,"Ja","Nein")</f>
        <v>Nein</v>
      </c>
      <c r="E14" s="37">
        <f>IF($N$6=$O$6,$G$5,IF($N$7=$O$6,$H$5,IF($N$8=$O$6,$I$5,IF($N$9=$O$6,$J$5,IF($N$10=$O$6,$K$5,IF($N$11=$O$6,$L$5,IF($N$12=$O$6,$M$5,)))))))</f>
        <v>0</v>
      </c>
      <c r="F14" s="38" t="str">
        <f>IF(D14="Ja",E14,"")</f>
        <v/>
      </c>
      <c r="G14" s="50">
        <f>IF($F$14=G$5,3,0)</f>
        <v>0</v>
      </c>
      <c r="H14" s="50">
        <f>IF($F$14=H$5,5,0)</f>
        <v>0</v>
      </c>
      <c r="I14" s="50">
        <f>IF($F$14=I$5,30,0)</f>
        <v>0</v>
      </c>
      <c r="J14" s="50">
        <f>IF($F$14=J$5,50,0)</f>
        <v>0</v>
      </c>
      <c r="K14" s="50">
        <f>IF($F$14=K$5,70,0)</f>
        <v>0</v>
      </c>
      <c r="L14" s="50">
        <f>IF($F$14=L$5,100,0)</f>
        <v>0</v>
      </c>
      <c r="M14" s="50">
        <f>IF($F$14=M$5,120,0)</f>
        <v>0</v>
      </c>
      <c r="N14" s="34" t="b">
        <v>0</v>
      </c>
      <c r="O14" s="34"/>
      <c r="P14" s="34"/>
      <c r="Q14" s="34"/>
    </row>
    <row r="15" spans="1:17" ht="25.5" customHeight="1">
      <c r="A15" s="57"/>
      <c r="B15" s="4" t="s">
        <v>30</v>
      </c>
      <c r="C15" s="31"/>
      <c r="D15" s="36" t="str">
        <f t="shared" ref="D15:D17" si="3">IF(N15=$O$6,"Ja","Nein")</f>
        <v>Nein</v>
      </c>
      <c r="E15" s="37">
        <f t="shared" ref="E15:E17" si="4">IF($N$6=$O$6,$G$5,IF($N$7=$O$6,$H$5,IF($N$8=$O$6,$I$5,IF($N$9=$O$6,$J$5,IF($N$10=$O$6,$K$5,IF($N$11=$O$6,$L$5,IF($N$12=$O$6,$M$5,)))))))</f>
        <v>0</v>
      </c>
      <c r="F15" s="38" t="str">
        <f t="shared" ref="F15:F17" si="5">IF(D15="Ja",E15,"")</f>
        <v/>
      </c>
      <c r="G15" s="51">
        <f>IF($F$15=G$5,5,0)</f>
        <v>0</v>
      </c>
      <c r="H15" s="51">
        <f>IF($F$15=H$5,10,0)</f>
        <v>0</v>
      </c>
      <c r="I15" s="51">
        <f>IF($F$15=I$5,50,0)</f>
        <v>0</v>
      </c>
      <c r="J15" s="51">
        <f>IF($F$15=J$5,70,0)</f>
        <v>0</v>
      </c>
      <c r="K15" s="51">
        <f>IF($F$15=K$5,90,0)</f>
        <v>0</v>
      </c>
      <c r="L15" s="51">
        <f>IF($F$15=L$5,120,0)</f>
        <v>0</v>
      </c>
      <c r="M15" s="51">
        <f>IF($F$15=M$5,140,0)</f>
        <v>0</v>
      </c>
      <c r="N15" s="34" t="b">
        <v>0</v>
      </c>
      <c r="O15" s="34"/>
      <c r="P15" s="34"/>
      <c r="Q15" s="34"/>
    </row>
    <row r="16" spans="1:17" ht="25.5" customHeight="1">
      <c r="A16" s="57"/>
      <c r="B16" s="4" t="s">
        <v>19</v>
      </c>
      <c r="C16" s="31"/>
      <c r="D16" s="36" t="str">
        <f t="shared" si="3"/>
        <v>Nein</v>
      </c>
      <c r="E16" s="37">
        <f t="shared" si="4"/>
        <v>0</v>
      </c>
      <c r="F16" s="38" t="str">
        <f t="shared" si="5"/>
        <v/>
      </c>
      <c r="G16" s="51">
        <f>IF($F$16=G$5,4,0)</f>
        <v>0</v>
      </c>
      <c r="H16" s="51">
        <f>IF($F$16=H$5,8,0)</f>
        <v>0</v>
      </c>
      <c r="I16" s="51">
        <f>IF($F$16=I$5,30,0)</f>
        <v>0</v>
      </c>
      <c r="J16" s="51">
        <f>IF($F$16=J$5,50,0)</f>
        <v>0</v>
      </c>
      <c r="K16" s="51">
        <f>IF($F$16=K$5,75,0)</f>
        <v>0</v>
      </c>
      <c r="L16" s="51">
        <f>IF($F$16=L$5,100,0)</f>
        <v>0</v>
      </c>
      <c r="M16" s="51">
        <f>IF($F$16=M$5,125,0)</f>
        <v>0</v>
      </c>
      <c r="N16" s="34" t="b">
        <v>0</v>
      </c>
      <c r="O16" s="34"/>
      <c r="P16" s="34"/>
      <c r="Q16" s="34"/>
    </row>
    <row r="17" spans="1:17" ht="25.5" customHeight="1">
      <c r="A17" s="57"/>
      <c r="B17" s="4" t="s">
        <v>32</v>
      </c>
      <c r="C17" s="31"/>
      <c r="D17" s="36" t="str">
        <f t="shared" si="3"/>
        <v>Nein</v>
      </c>
      <c r="E17" s="37">
        <f t="shared" si="4"/>
        <v>0</v>
      </c>
      <c r="F17" s="38" t="str">
        <f t="shared" si="5"/>
        <v/>
      </c>
      <c r="G17" s="52">
        <f>IF($F$17=G$5,2,0)</f>
        <v>0</v>
      </c>
      <c r="H17" s="52">
        <f>IF($F$17=H$5,3,0)</f>
        <v>0</v>
      </c>
      <c r="I17" s="52">
        <f>IF($F$17=I$5,5,0)</f>
        <v>0</v>
      </c>
      <c r="J17" s="52">
        <f>IF($F$17=J$5,10,0)</f>
        <v>0</v>
      </c>
      <c r="K17" s="52">
        <f>IF($F$17=K$5,14,0)</f>
        <v>0</v>
      </c>
      <c r="L17" s="52">
        <f>IF($F$17=L$5,16,0)</f>
        <v>0</v>
      </c>
      <c r="M17" s="52">
        <f>IF($F$17=M$5,20,0)</f>
        <v>0</v>
      </c>
      <c r="N17" s="34" t="b">
        <v>0</v>
      </c>
      <c r="O17" s="34"/>
      <c r="P17" s="34"/>
      <c r="Q17" s="34"/>
    </row>
    <row r="18" spans="1:17" ht="25.5" customHeight="1">
      <c r="C18" s="14" t="s">
        <v>28</v>
      </c>
      <c r="D18" s="39"/>
      <c r="E18" s="39"/>
      <c r="F18" s="39"/>
      <c r="G18" s="44">
        <f>SUM(G14:G17)</f>
        <v>0</v>
      </c>
      <c r="H18" s="44">
        <f>SUM(H14:H17)</f>
        <v>0</v>
      </c>
      <c r="I18" s="45">
        <f>SUM(I14:I17)</f>
        <v>0</v>
      </c>
      <c r="J18" s="45">
        <f t="shared" ref="J18:M18" si="6">SUM(J14:J17)</f>
        <v>0</v>
      </c>
      <c r="K18" s="45">
        <f t="shared" si="6"/>
        <v>0</v>
      </c>
      <c r="L18" s="45">
        <f t="shared" si="6"/>
        <v>0</v>
      </c>
      <c r="M18" s="45">
        <f t="shared" si="6"/>
        <v>0</v>
      </c>
      <c r="N18" s="34"/>
      <c r="O18" s="34"/>
      <c r="P18" s="34"/>
      <c r="Q18" s="34"/>
    </row>
    <row r="19" spans="1:17">
      <c r="B19" s="2" t="s">
        <v>26</v>
      </c>
      <c r="C19" s="14"/>
      <c r="D19" s="39"/>
      <c r="E19" s="39"/>
      <c r="F19" s="39"/>
      <c r="G19" s="17"/>
      <c r="H19" s="17"/>
      <c r="I19" s="17"/>
      <c r="J19" s="17"/>
      <c r="K19" s="17"/>
      <c r="L19" s="17"/>
      <c r="M19" s="17"/>
      <c r="N19" s="34"/>
      <c r="O19" s="34"/>
      <c r="P19" s="34"/>
      <c r="Q19" s="34"/>
    </row>
    <row r="20" spans="1:17">
      <c r="C20" s="14"/>
      <c r="D20" s="39"/>
      <c r="E20" s="39"/>
      <c r="F20" s="39"/>
      <c r="G20" s="17"/>
      <c r="H20" s="17"/>
      <c r="I20" s="17"/>
      <c r="J20" s="17"/>
      <c r="K20" s="17"/>
      <c r="L20" s="17"/>
      <c r="M20" s="17"/>
      <c r="N20" s="34"/>
      <c r="O20" s="34"/>
      <c r="P20" s="34"/>
      <c r="Q20" s="34"/>
    </row>
    <row r="21" spans="1:17">
      <c r="C21" s="14"/>
      <c r="D21" s="39"/>
      <c r="E21" s="39"/>
      <c r="F21" s="39"/>
      <c r="G21" s="17"/>
      <c r="H21" s="17"/>
      <c r="I21" s="17"/>
      <c r="J21" s="17"/>
      <c r="K21" s="17"/>
      <c r="L21" s="17"/>
      <c r="M21" s="17"/>
      <c r="N21" s="34"/>
      <c r="O21" s="34"/>
      <c r="P21" s="34"/>
      <c r="Q21" s="34"/>
    </row>
    <row r="22" spans="1:17">
      <c r="B22" s="14"/>
      <c r="C22" s="14"/>
      <c r="D22" s="39"/>
      <c r="E22" s="39"/>
      <c r="F22" s="39"/>
      <c r="G22" s="17"/>
      <c r="H22" s="17"/>
      <c r="I22" s="17"/>
      <c r="J22" s="17"/>
      <c r="K22" s="17"/>
      <c r="L22" s="17"/>
      <c r="M22" s="17"/>
      <c r="N22" s="34"/>
      <c r="O22" s="34"/>
      <c r="P22" s="34"/>
      <c r="Q22" s="34"/>
    </row>
    <row r="23" spans="1:17">
      <c r="A23" s="15"/>
      <c r="B23" s="16"/>
      <c r="C23" s="16"/>
      <c r="D23" s="40"/>
      <c r="E23" s="40"/>
      <c r="F23" s="40"/>
      <c r="G23" s="60" t="s">
        <v>10</v>
      </c>
      <c r="H23" s="60"/>
      <c r="I23" s="61" t="s">
        <v>11</v>
      </c>
      <c r="J23" s="61"/>
      <c r="K23" s="61"/>
      <c r="L23" s="61"/>
      <c r="M23" s="61"/>
      <c r="N23" s="34"/>
      <c r="O23" s="34"/>
      <c r="P23" s="34"/>
      <c r="Q23" s="34"/>
    </row>
    <row r="24" spans="1:17" ht="67">
      <c r="B24" s="7" t="s">
        <v>27</v>
      </c>
      <c r="C24" s="24" t="s">
        <v>3</v>
      </c>
      <c r="D24" s="41"/>
      <c r="E24" s="41"/>
      <c r="F24" s="41"/>
      <c r="G24" s="21" t="s">
        <v>12</v>
      </c>
      <c r="H24" s="21" t="s">
        <v>13</v>
      </c>
      <c r="I24" s="22" t="s">
        <v>21</v>
      </c>
      <c r="J24" s="22" t="s">
        <v>22</v>
      </c>
      <c r="K24" s="22" t="s">
        <v>23</v>
      </c>
      <c r="L24" s="22" t="s">
        <v>24</v>
      </c>
      <c r="M24" s="22" t="s">
        <v>25</v>
      </c>
      <c r="N24" s="34"/>
      <c r="O24" s="34"/>
      <c r="P24" s="34"/>
      <c r="Q24" s="34"/>
    </row>
    <row r="25" spans="1:17" ht="20" customHeight="1">
      <c r="B25" s="25" t="s">
        <v>6</v>
      </c>
      <c r="C25" s="23" t="s">
        <v>4</v>
      </c>
      <c r="D25" s="41"/>
      <c r="E25" s="41"/>
      <c r="F25" s="41"/>
      <c r="G25" s="32"/>
      <c r="H25" s="32"/>
      <c r="I25" s="33"/>
      <c r="J25" s="33"/>
      <c r="K25" s="33"/>
      <c r="L25" s="33"/>
      <c r="M25" s="33"/>
      <c r="N25" s="34" t="b">
        <v>0</v>
      </c>
      <c r="O25" s="34" t="b">
        <v>1</v>
      </c>
      <c r="P25" s="34" t="b">
        <v>0</v>
      </c>
      <c r="Q25" s="34"/>
    </row>
    <row r="26" spans="1:17" ht="25.5" customHeight="1">
      <c r="A26" s="62" t="s">
        <v>7</v>
      </c>
      <c r="B26" s="3" t="s">
        <v>14</v>
      </c>
      <c r="C26" s="29" t="s">
        <v>20</v>
      </c>
      <c r="D26" s="29"/>
      <c r="E26" s="29"/>
      <c r="F26" s="29"/>
      <c r="G26" s="43">
        <f>IF($N25=$O$25,3,0)</f>
        <v>0</v>
      </c>
      <c r="H26" s="43">
        <f>IF($N26=$O$25,10,0)</f>
        <v>0</v>
      </c>
      <c r="I26" s="43">
        <f>IF($N27=$O$25,30,0)</f>
        <v>0</v>
      </c>
      <c r="J26" s="43">
        <f>IF($N28=$O$25,45,0)</f>
        <v>0</v>
      </c>
      <c r="K26" s="43">
        <f>IF($N29=$O$25,80,0)</f>
        <v>0</v>
      </c>
      <c r="L26" s="43">
        <f>IF($N30=$O$25,100,0)</f>
        <v>0</v>
      </c>
      <c r="M26" s="43">
        <f>IF($N31=$O$25,120,0)</f>
        <v>0</v>
      </c>
      <c r="N26" s="34" t="b">
        <v>0</v>
      </c>
      <c r="O26" s="34"/>
      <c r="P26" s="34"/>
      <c r="Q26" s="34"/>
    </row>
    <row r="27" spans="1:17" ht="25.5" customHeight="1">
      <c r="A27" s="62"/>
      <c r="B27" s="3" t="s">
        <v>15</v>
      </c>
      <c r="C27" s="29"/>
      <c r="D27" s="29" t="str">
        <f>IF($Q27=$O$25,"Ja","Nein")</f>
        <v>Nein</v>
      </c>
      <c r="E27" s="29" t="b">
        <f>IF($N$25=$O$25,$G$24,IF($N$26=$O$25,$H$24,IF($N$27=$O$25,$I$24,IF($N$28=$O$25,$J$24,IF($N$29=$O$25,$K$24,IF($N$30=$O$25,$L$24,IF($N$31=$O$25,$M$24)))))))</f>
        <v>0</v>
      </c>
      <c r="F27" s="29" t="str">
        <f>IF(D27="Ja",E27,"")</f>
        <v/>
      </c>
      <c r="G27" s="43">
        <f>IF($F27=$G$24,5,0)</f>
        <v>0</v>
      </c>
      <c r="H27" s="43">
        <f>IF($F27=$H$24,10,0)</f>
        <v>0</v>
      </c>
      <c r="I27" s="43">
        <f>IF($F27=$I$24,60,0)</f>
        <v>0</v>
      </c>
      <c r="J27" s="43">
        <f>IF($F27=$J$24,70,0)</f>
        <v>0</v>
      </c>
      <c r="K27" s="43">
        <f>IF($F27=$K$24,80,0)</f>
        <v>0</v>
      </c>
      <c r="L27" s="43">
        <f>IF($F27=$L$24,90,0)</f>
        <v>0</v>
      </c>
      <c r="M27" s="43">
        <f>IF($F27=$M$24,100,0)</f>
        <v>0</v>
      </c>
      <c r="N27" s="34" t="b">
        <v>0</v>
      </c>
      <c r="O27" s="34"/>
      <c r="P27" s="34"/>
      <c r="Q27" s="34" t="b">
        <v>0</v>
      </c>
    </row>
    <row r="28" spans="1:17" ht="25.5" customHeight="1">
      <c r="A28" s="62"/>
      <c r="B28" s="3" t="s">
        <v>34</v>
      </c>
      <c r="C28" s="29"/>
      <c r="D28" s="29" t="str">
        <f t="shared" ref="D28:D31" si="7">IF($Q28=$O$25,"Ja","Nein")</f>
        <v>Nein</v>
      </c>
      <c r="E28" s="29" t="b">
        <f t="shared" ref="E28:E31" si="8">IF($N$25=$O$25,$G$24,IF($N$26=$O$25,$H$24,IF($N$27=$O$25,$I$24,IF($N$28=$O$25,$J$24,IF($N$29=$O$25,$K$24,IF($N$30=$O$25,$L$24,IF($N$31=$O$25,$M$24)))))))</f>
        <v>0</v>
      </c>
      <c r="F28" s="29" t="str">
        <f t="shared" ref="F28:F31" si="9">IF(D28="Ja",E28,"")</f>
        <v/>
      </c>
      <c r="G28" s="43">
        <f>IF($F28=$G$24,2,0)</f>
        <v>0</v>
      </c>
      <c r="H28" s="43">
        <f>IF($F28=$H$24,8,0)</f>
        <v>0</v>
      </c>
      <c r="I28" s="43">
        <f>IF($F28=$I$24,20,0)</f>
        <v>0</v>
      </c>
      <c r="J28" s="43">
        <f>IF($F28=$J$24,35,0)</f>
        <v>0</v>
      </c>
      <c r="K28" s="43">
        <f>IF($F28=$K$24,60,0)</f>
        <v>0</v>
      </c>
      <c r="L28" s="43">
        <f>IF($F28=$L$24,70,0)</f>
        <v>0</v>
      </c>
      <c r="M28" s="43">
        <f>IF($F28=$M$24,80,0)</f>
        <v>0</v>
      </c>
      <c r="N28" s="34" t="b">
        <v>0</v>
      </c>
      <c r="O28" s="34"/>
      <c r="P28" s="34"/>
      <c r="Q28" s="34" t="b">
        <v>0</v>
      </c>
    </row>
    <row r="29" spans="1:17" ht="25.5" customHeight="1">
      <c r="A29" s="62"/>
      <c r="B29" s="3" t="s">
        <v>17</v>
      </c>
      <c r="C29" s="29"/>
      <c r="D29" s="29" t="str">
        <f t="shared" si="7"/>
        <v>Nein</v>
      </c>
      <c r="E29" s="29" t="b">
        <f t="shared" si="8"/>
        <v>0</v>
      </c>
      <c r="F29" s="29" t="str">
        <f t="shared" si="9"/>
        <v/>
      </c>
      <c r="G29" s="43">
        <f>IF($F29=$G$24,4,0)</f>
        <v>0</v>
      </c>
      <c r="H29" s="43">
        <f>IF($F29=$H$24,6,0)</f>
        <v>0</v>
      </c>
      <c r="I29" s="43">
        <f>IF($F29=$I$24,15,0)</f>
        <v>0</v>
      </c>
      <c r="J29" s="43">
        <f>IF($F29=$J$24,25,0)</f>
        <v>0</v>
      </c>
      <c r="K29" s="43">
        <f>IF($F29=$K$24,35,0)</f>
        <v>0</v>
      </c>
      <c r="L29" s="43">
        <f>IF($F29=$L$24,55,0)</f>
        <v>0</v>
      </c>
      <c r="M29" s="43">
        <f>IF($F29=$M$24,65,0)</f>
        <v>0</v>
      </c>
      <c r="N29" s="34" t="b">
        <v>0</v>
      </c>
      <c r="O29" s="34"/>
      <c r="P29" s="34"/>
      <c r="Q29" s="34" t="b">
        <v>0</v>
      </c>
    </row>
    <row r="30" spans="1:17" ht="25.5" customHeight="1">
      <c r="A30" s="62"/>
      <c r="B30" s="12" t="s">
        <v>35</v>
      </c>
      <c r="C30" s="30"/>
      <c r="D30" s="29" t="str">
        <f t="shared" si="7"/>
        <v>Nein</v>
      </c>
      <c r="E30" s="29" t="b">
        <f t="shared" si="8"/>
        <v>0</v>
      </c>
      <c r="F30" s="29" t="str">
        <f t="shared" si="9"/>
        <v/>
      </c>
      <c r="G30" s="43">
        <f>IF($F30=$G$24,2,0)</f>
        <v>0</v>
      </c>
      <c r="H30" s="43">
        <f>IF($F30=$H$24,4,0)</f>
        <v>0</v>
      </c>
      <c r="I30" s="43">
        <f>IF($F30=$I$24,10,0)</f>
        <v>0</v>
      </c>
      <c r="J30" s="43">
        <f>IF($F30=$J$24,15,0)</f>
        <v>0</v>
      </c>
      <c r="K30" s="43">
        <f>IF($F30=$K$24,20,0)</f>
        <v>0</v>
      </c>
      <c r="L30" s="43">
        <f>IF($F30=$L$24,25,0)</f>
        <v>0</v>
      </c>
      <c r="M30" s="43">
        <f>IF($F30=$M$24,30,0)</f>
        <v>0</v>
      </c>
      <c r="N30" s="34" t="b">
        <v>0</v>
      </c>
      <c r="O30" s="34"/>
      <c r="P30" s="34"/>
      <c r="Q30" s="34" t="b">
        <v>0</v>
      </c>
    </row>
    <row r="31" spans="1:17" ht="25.5" customHeight="1">
      <c r="A31" s="62"/>
      <c r="B31" s="3" t="s">
        <v>18</v>
      </c>
      <c r="C31" s="29"/>
      <c r="D31" s="29" t="str">
        <f t="shared" si="7"/>
        <v>Nein</v>
      </c>
      <c r="E31" s="29" t="b">
        <f t="shared" si="8"/>
        <v>0</v>
      </c>
      <c r="F31" s="29" t="str">
        <f t="shared" si="9"/>
        <v/>
      </c>
      <c r="G31" s="43">
        <f>IF($F31=$G$24,2,0)</f>
        <v>0</v>
      </c>
      <c r="H31" s="43">
        <f>IF($F31=$H$24,3,0)</f>
        <v>0</v>
      </c>
      <c r="I31" s="43">
        <f>IF($F31=$I$24,5,0)</f>
        <v>0</v>
      </c>
      <c r="J31" s="43">
        <f>IF($F31=$J$24,10,0)</f>
        <v>0</v>
      </c>
      <c r="K31" s="43">
        <f>IF($F31=$K$24,14,0)</f>
        <v>0</v>
      </c>
      <c r="L31" s="43">
        <f>IF($F31=$L$24,16,0)</f>
        <v>0</v>
      </c>
      <c r="M31" s="43">
        <f>IF($F31=$M$24,20,0)</f>
        <v>0</v>
      </c>
      <c r="N31" s="34" t="b">
        <v>0</v>
      </c>
      <c r="O31" s="34"/>
      <c r="P31" s="34"/>
      <c r="Q31" s="34" t="b">
        <v>0</v>
      </c>
    </row>
    <row r="32" spans="1:17" ht="25.5" customHeight="1">
      <c r="B32" s="13"/>
      <c r="C32" s="13" t="s">
        <v>9</v>
      </c>
      <c r="D32" s="35"/>
      <c r="E32" s="35"/>
      <c r="F32" s="35"/>
      <c r="G32" s="44">
        <f>SUM(G26:G31)</f>
        <v>0</v>
      </c>
      <c r="H32" s="44">
        <f>SUM(H26:H31)</f>
        <v>0</v>
      </c>
      <c r="I32" s="45">
        <f>SUM(I26:I31)</f>
        <v>0</v>
      </c>
      <c r="J32" s="45">
        <f t="shared" ref="J32:M32" si="10">SUM(J26:J31)</f>
        <v>0</v>
      </c>
      <c r="K32" s="45">
        <f t="shared" si="10"/>
        <v>0</v>
      </c>
      <c r="L32" s="45">
        <f t="shared" si="10"/>
        <v>0</v>
      </c>
      <c r="M32" s="45">
        <f t="shared" si="10"/>
        <v>0</v>
      </c>
      <c r="N32" s="34"/>
      <c r="O32" s="34"/>
      <c r="P32" s="34"/>
      <c r="Q32" s="34"/>
    </row>
    <row r="33" spans="1:17" ht="25.5" customHeight="1">
      <c r="A33" s="57" t="s">
        <v>8</v>
      </c>
      <c r="B33" s="4" t="s">
        <v>33</v>
      </c>
      <c r="C33" s="31"/>
      <c r="D33" s="36" t="str">
        <f>IF($N33=$O$25,"Ja","Nein")</f>
        <v>Nein</v>
      </c>
      <c r="E33" s="31" t="b">
        <f>IF($N$25=$O$25,$G$24,IF($N$26=$O$25,$H$24,IF($N$27=$O$25,$I$24,IF($N$28=$O$25,$J$24,IF($N$29=$O$25,$K$24,IF($N$30=$O$25,$L$24,IF($N$31=$O$25,$M$24)))))))</f>
        <v>0</v>
      </c>
      <c r="F33" s="36" t="str">
        <f>IF(D33="Ja",E33,"")</f>
        <v/>
      </c>
      <c r="G33" s="46">
        <f>IF($F33=G$24,5,0)</f>
        <v>0</v>
      </c>
      <c r="H33" s="46">
        <f>IF($F33=$H$24,10,0)</f>
        <v>0</v>
      </c>
      <c r="I33" s="46">
        <f>IF($F33=$I$24,50,0)</f>
        <v>0</v>
      </c>
      <c r="J33" s="46">
        <f>IF($F33=$J$24,75,0)</f>
        <v>0</v>
      </c>
      <c r="K33" s="46">
        <f>IF($F33=$K$24,100,0)</f>
        <v>0</v>
      </c>
      <c r="L33" s="46">
        <f>IF($F33=$L$24,120,0)</f>
        <v>0</v>
      </c>
      <c r="M33" s="46">
        <f>IF($F33=$M$24,140,0)</f>
        <v>0</v>
      </c>
      <c r="N33" s="34" t="b">
        <v>0</v>
      </c>
      <c r="O33" s="34"/>
      <c r="P33" s="34"/>
      <c r="Q33" s="34"/>
    </row>
    <row r="34" spans="1:17" ht="25.5" customHeight="1">
      <c r="A34" s="57"/>
      <c r="B34" s="4" t="s">
        <v>19</v>
      </c>
      <c r="C34" s="31"/>
      <c r="D34" s="36" t="str">
        <f t="shared" ref="D34:D35" si="11">IF($N34=$O$25,"Ja","Nein")</f>
        <v>Nein</v>
      </c>
      <c r="E34" s="31" t="b">
        <f t="shared" ref="E34:E35" si="12">IF($N$25=$O$25,$G$24,IF($N$26=$O$25,$H$24,IF($N$27=$O$25,$I$24,IF($N$28=$O$25,$J$24,IF($N$29=$O$25,$K$24,IF($N$30=$O$25,$L$24,IF($N$31=$O$25,$M$24)))))))</f>
        <v>0</v>
      </c>
      <c r="F34" s="36" t="str">
        <f t="shared" ref="F34:F35" si="13">IF(D34="Ja",E34,"")</f>
        <v/>
      </c>
      <c r="G34" s="46">
        <f>IF($F34=$G$24,4,0)</f>
        <v>0</v>
      </c>
      <c r="H34" s="46">
        <f>IF($F34=$H$24,8,0)</f>
        <v>0</v>
      </c>
      <c r="I34" s="46">
        <f>IF($F34=$I$24,30,0)</f>
        <v>0</v>
      </c>
      <c r="J34" s="46">
        <f>IF($F34=$J$24,50,0)</f>
        <v>0</v>
      </c>
      <c r="K34" s="46">
        <f>IF($F34=$K$24,75,0)</f>
        <v>0</v>
      </c>
      <c r="L34" s="46">
        <f>IF($F34=$L$24,100,0)</f>
        <v>0</v>
      </c>
      <c r="M34" s="46">
        <f>IF($F34=$M$24,125,0)</f>
        <v>0</v>
      </c>
      <c r="N34" s="34" t="b">
        <v>0</v>
      </c>
      <c r="O34" s="34"/>
      <c r="P34" s="34"/>
      <c r="Q34" s="34"/>
    </row>
    <row r="35" spans="1:17" ht="25.5" customHeight="1">
      <c r="A35" s="57"/>
      <c r="B35" s="4" t="s">
        <v>32</v>
      </c>
      <c r="C35" s="31"/>
      <c r="D35" s="36" t="str">
        <f t="shared" si="11"/>
        <v>Nein</v>
      </c>
      <c r="E35" s="31" t="b">
        <f t="shared" si="12"/>
        <v>0</v>
      </c>
      <c r="F35" s="36" t="str">
        <f t="shared" si="13"/>
        <v/>
      </c>
      <c r="G35" s="46">
        <f>IF($F35=$G$24,2,0)</f>
        <v>0</v>
      </c>
      <c r="H35" s="46">
        <f>IF($F35=$H$24,3,0)</f>
        <v>0</v>
      </c>
      <c r="I35" s="46">
        <f>IF($F35=$I$24,5,0)</f>
        <v>0</v>
      </c>
      <c r="J35" s="46">
        <f>IF($F35=$J$24,10,0)</f>
        <v>0</v>
      </c>
      <c r="K35" s="46">
        <f>IF($F35=$K$24,14,0)</f>
        <v>0</v>
      </c>
      <c r="L35" s="46">
        <f>IF($F35=$L$24,16,0)</f>
        <v>0</v>
      </c>
      <c r="M35" s="46">
        <f>IF($F35=$M$24,20,0)</f>
        <v>0</v>
      </c>
      <c r="N35" s="34" t="b">
        <v>0</v>
      </c>
      <c r="O35" s="34"/>
      <c r="P35" s="34"/>
      <c r="Q35" s="34"/>
    </row>
    <row r="36" spans="1:17" ht="25.5" customHeight="1">
      <c r="A36" s="57"/>
      <c r="B36" s="5"/>
      <c r="C36" s="5"/>
      <c r="D36" s="36"/>
      <c r="E36" s="31"/>
      <c r="F36" s="36"/>
      <c r="G36" s="47"/>
      <c r="H36" s="47"/>
      <c r="I36" s="47"/>
      <c r="J36" s="47"/>
      <c r="K36" s="47"/>
      <c r="L36" s="47"/>
      <c r="M36" s="47"/>
      <c r="N36" s="34" t="b">
        <v>1</v>
      </c>
      <c r="O36" s="34"/>
      <c r="P36" s="34"/>
      <c r="Q36" s="34"/>
    </row>
    <row r="37" spans="1:17" ht="25.5" customHeight="1">
      <c r="B37" s="14"/>
      <c r="C37" s="14" t="s">
        <v>28</v>
      </c>
      <c r="D37" s="14"/>
      <c r="E37" s="14"/>
      <c r="F37" s="14"/>
      <c r="G37" s="48">
        <f>SUM(G33:G36)</f>
        <v>0</v>
      </c>
      <c r="H37" s="48">
        <f>SUM(H33:H36)</f>
        <v>0</v>
      </c>
      <c r="I37" s="49">
        <f>SUM(I33:I35)</f>
        <v>0</v>
      </c>
      <c r="J37" s="49">
        <f t="shared" ref="J37:M37" si="14">SUM(J33:J35)</f>
        <v>0</v>
      </c>
      <c r="K37" s="49">
        <f t="shared" si="14"/>
        <v>0</v>
      </c>
      <c r="L37" s="49">
        <f t="shared" si="14"/>
        <v>0</v>
      </c>
      <c r="M37" s="49">
        <f t="shared" si="14"/>
        <v>0</v>
      </c>
      <c r="N37" s="34"/>
      <c r="O37" s="34"/>
      <c r="P37" s="34"/>
      <c r="Q37" s="34"/>
    </row>
    <row r="38" spans="1:17">
      <c r="B38" s="2" t="s">
        <v>26</v>
      </c>
    </row>
    <row r="39" spans="1:17">
      <c r="B39" s="26"/>
      <c r="C39" s="26"/>
      <c r="D39" s="26"/>
      <c r="E39" s="26"/>
      <c r="F39" s="26"/>
      <c r="G39" s="26"/>
      <c r="H39" s="26"/>
      <c r="I39" s="26"/>
      <c r="J39" s="26"/>
      <c r="K39" s="26"/>
      <c r="L39" s="26"/>
      <c r="M39" s="26"/>
      <c r="N39" s="8"/>
      <c r="O39" s="8"/>
      <c r="P39" s="6"/>
    </row>
    <row r="40" spans="1:17">
      <c r="B40" s="26"/>
      <c r="C40" s="26"/>
      <c r="D40" s="26"/>
      <c r="E40" s="26"/>
      <c r="F40" s="26"/>
      <c r="G40" s="26"/>
      <c r="H40" s="26"/>
      <c r="I40" s="26"/>
      <c r="J40" s="26"/>
      <c r="K40" s="26"/>
      <c r="L40" s="26"/>
      <c r="M40" s="26"/>
      <c r="N40" s="8"/>
      <c r="O40" s="8"/>
    </row>
    <row r="41" spans="1:17">
      <c r="B41" s="26"/>
      <c r="C41" s="26"/>
      <c r="D41" s="26"/>
      <c r="E41" s="26"/>
      <c r="F41" s="26"/>
      <c r="G41" s="26"/>
      <c r="H41" s="26"/>
      <c r="I41" s="26"/>
      <c r="J41" s="26"/>
      <c r="K41" s="26"/>
      <c r="L41" s="26"/>
      <c r="M41" s="26"/>
    </row>
    <row r="43" spans="1:17">
      <c r="B43" s="11"/>
      <c r="C43" s="11"/>
      <c r="D43" s="11"/>
      <c r="E43" s="11"/>
      <c r="F43" s="11"/>
    </row>
    <row r="44" spans="1:17">
      <c r="B44" s="11"/>
      <c r="C44" s="11"/>
      <c r="D44" s="11"/>
      <c r="E44" s="11"/>
      <c r="F44" s="11"/>
    </row>
    <row r="45" spans="1:17">
      <c r="B45" s="11"/>
      <c r="C45" s="11"/>
      <c r="D45" s="11"/>
      <c r="E45" s="11"/>
      <c r="F45" s="11"/>
    </row>
  </sheetData>
  <sheetProtection selectLockedCells="1"/>
  <mergeCells count="10">
    <mergeCell ref="B1:M1"/>
    <mergeCell ref="G23:H23"/>
    <mergeCell ref="I23:M23"/>
    <mergeCell ref="A14:A17"/>
    <mergeCell ref="A26:A31"/>
    <mergeCell ref="A33:A36"/>
    <mergeCell ref="B2:M2"/>
    <mergeCell ref="G4:H4"/>
    <mergeCell ref="I4:M4"/>
    <mergeCell ref="A7:A12"/>
  </mergeCells>
  <conditionalFormatting sqref="K7">
    <cfRule type="cellIs" dxfId="31" priority="32" operator="greaterThan">
      <formula>0</formula>
    </cfRule>
  </conditionalFormatting>
  <conditionalFormatting sqref="K8">
    <cfRule type="cellIs" dxfId="30" priority="30" operator="greaterThan">
      <formula>0</formula>
    </cfRule>
    <cfRule type="cellIs" dxfId="29" priority="31" operator="greaterThan">
      <formula>0</formula>
    </cfRule>
  </conditionalFormatting>
  <conditionalFormatting sqref="K9">
    <cfRule type="cellIs" dxfId="28" priority="29" operator="greaterThan">
      <formula>0</formula>
    </cfRule>
  </conditionalFormatting>
  <conditionalFormatting sqref="K10">
    <cfRule type="cellIs" dxfId="27" priority="28" operator="greaterThan">
      <formula>0</formula>
    </cfRule>
  </conditionalFormatting>
  <conditionalFormatting sqref="K11">
    <cfRule type="cellIs" dxfId="26" priority="27" operator="greaterThan">
      <formula>0</formula>
    </cfRule>
  </conditionalFormatting>
  <conditionalFormatting sqref="K12">
    <cfRule type="cellIs" dxfId="25" priority="26" operator="greaterThan">
      <formula>0</formula>
    </cfRule>
  </conditionalFormatting>
  <conditionalFormatting sqref="R14">
    <cfRule type="cellIs" dxfId="24" priority="25" operator="greaterThan">
      <formula>$G$7:$J$12&gt;0</formula>
    </cfRule>
  </conditionalFormatting>
  <conditionalFormatting sqref="G7">
    <cfRule type="cellIs" dxfId="23" priority="23" operator="greaterThan">
      <formula>0</formula>
    </cfRule>
    <cfRule type="cellIs" dxfId="22" priority="24" operator="greaterThan">
      <formula>0</formula>
    </cfRule>
  </conditionalFormatting>
  <conditionalFormatting sqref="G8">
    <cfRule type="cellIs" dxfId="21" priority="21" operator="greaterThan">
      <formula>0</formula>
    </cfRule>
    <cfRule type="cellIs" dxfId="20" priority="22" operator="greaterThan">
      <formula>0</formula>
    </cfRule>
  </conditionalFormatting>
  <conditionalFormatting sqref="G9:G12">
    <cfRule type="cellIs" dxfId="19" priority="19" operator="greaterThan">
      <formula>0</formula>
    </cfRule>
    <cfRule type="cellIs" dxfId="18" priority="20" operator="greaterThan">
      <formula>0</formula>
    </cfRule>
  </conditionalFormatting>
  <conditionalFormatting sqref="H7:H12">
    <cfRule type="cellIs" dxfId="17" priority="17" operator="greaterThan">
      <formula>0</formula>
    </cfRule>
    <cfRule type="cellIs" dxfId="16" priority="18" operator="greaterThan">
      <formula>0</formula>
    </cfRule>
  </conditionalFormatting>
  <conditionalFormatting sqref="I7:I12">
    <cfRule type="cellIs" dxfId="15" priority="16" operator="greaterThan">
      <formula>0</formula>
    </cfRule>
  </conditionalFormatting>
  <conditionalFormatting sqref="J7:J12">
    <cfRule type="cellIs" dxfId="14" priority="15" operator="greaterThan">
      <formula>0</formula>
    </cfRule>
  </conditionalFormatting>
  <conditionalFormatting sqref="L7:M12">
    <cfRule type="cellIs" dxfId="13" priority="14" operator="greaterThan">
      <formula>0</formula>
    </cfRule>
  </conditionalFormatting>
  <conditionalFormatting sqref="I14:M17">
    <cfRule type="cellIs" dxfId="12" priority="13" operator="greaterThan">
      <formula>0</formula>
    </cfRule>
  </conditionalFormatting>
  <conditionalFormatting sqref="I26:M31">
    <cfRule type="cellIs" dxfId="11" priority="12" operator="greaterThan">
      <formula>0</formula>
    </cfRule>
  </conditionalFormatting>
  <conditionalFormatting sqref="G26:H26">
    <cfRule type="cellIs" dxfId="10" priority="10" operator="greaterThan">
      <formula>0</formula>
    </cfRule>
    <cfRule type="cellIs" dxfId="9" priority="11" operator="greaterThan">
      <formula>0</formula>
    </cfRule>
  </conditionalFormatting>
  <conditionalFormatting sqref="G27:H27">
    <cfRule type="cellIs" dxfId="8" priority="8" operator="greaterThan">
      <formula>0</formula>
    </cfRule>
    <cfRule type="cellIs" dxfId="7" priority="9" operator="greaterThan">
      <formula>0</formula>
    </cfRule>
  </conditionalFormatting>
  <conditionalFormatting sqref="G28:H31">
    <cfRule type="cellIs" dxfId="6" priority="6" operator="greaterThan">
      <formula>0</formula>
    </cfRule>
    <cfRule type="cellIs" dxfId="5" priority="7" operator="greaterThan">
      <formula>0</formula>
    </cfRule>
  </conditionalFormatting>
  <conditionalFormatting sqref="G14:H17">
    <cfRule type="cellIs" dxfId="4" priority="4" operator="greaterThan">
      <formula>0</formula>
    </cfRule>
    <cfRule type="cellIs" dxfId="3" priority="5" operator="greaterThan">
      <formula>0</formula>
    </cfRule>
  </conditionalFormatting>
  <conditionalFormatting sqref="G33:H35">
    <cfRule type="cellIs" dxfId="2" priority="2" operator="greaterThan">
      <formula>0</formula>
    </cfRule>
    <cfRule type="cellIs" dxfId="1" priority="3" operator="greaterThan">
      <formula>0</formula>
    </cfRule>
  </conditionalFormatting>
  <conditionalFormatting sqref="I33:M35">
    <cfRule type="cellIs" dxfId="0" priority="1" operator="greaterThan">
      <formula>0</formula>
    </cfRule>
  </conditionalFormatting>
  <pageMargins left="0.86614173228346458" right="0.31496062992125984" top="0.78740157480314965" bottom="0.78740157480314965" header="0.31496062992125984" footer="0.31496062992125984"/>
  <pageSetup paperSize="9" scale="72"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047" r:id="rId3" name="Check Box 23">
              <controlPr locked="0" defaultSize="0" autoFill="0" autoLine="0" autoPict="0">
                <anchor moveWithCells="1">
                  <from>
                    <xdr:col>6</xdr:col>
                    <xdr:colOff>127000</xdr:colOff>
                    <xdr:row>5</xdr:row>
                    <xdr:rowOff>63500</xdr:rowOff>
                  </from>
                  <to>
                    <xdr:col>6</xdr:col>
                    <xdr:colOff>304800</xdr:colOff>
                    <xdr:row>5</xdr:row>
                    <xdr:rowOff>203200</xdr:rowOff>
                  </to>
                </anchor>
              </controlPr>
            </control>
          </mc:Choice>
          <mc:Fallback/>
        </mc:AlternateContent>
        <mc:AlternateContent xmlns:mc="http://schemas.openxmlformats.org/markup-compatibility/2006">
          <mc:Choice Requires="x14">
            <control shapeId="1048" r:id="rId4" name="Check Box 24">
              <controlPr locked="0" defaultSize="0" autoFill="0" autoLine="0" autoPict="0">
                <anchor moveWithCells="1">
                  <from>
                    <xdr:col>7</xdr:col>
                    <xdr:colOff>114300</xdr:colOff>
                    <xdr:row>5</xdr:row>
                    <xdr:rowOff>63500</xdr:rowOff>
                  </from>
                  <to>
                    <xdr:col>7</xdr:col>
                    <xdr:colOff>292100</xdr:colOff>
                    <xdr:row>5</xdr:row>
                    <xdr:rowOff>203200</xdr:rowOff>
                  </to>
                </anchor>
              </controlPr>
            </control>
          </mc:Choice>
          <mc:Fallback/>
        </mc:AlternateContent>
        <mc:AlternateContent xmlns:mc="http://schemas.openxmlformats.org/markup-compatibility/2006">
          <mc:Choice Requires="x14">
            <control shapeId="1049" r:id="rId5" name="Check Box 25">
              <controlPr locked="0" defaultSize="0" autoFill="0" autoLine="0" autoPict="0">
                <anchor moveWithCells="1">
                  <from>
                    <xdr:col>8</xdr:col>
                    <xdr:colOff>127000</xdr:colOff>
                    <xdr:row>5</xdr:row>
                    <xdr:rowOff>63500</xdr:rowOff>
                  </from>
                  <to>
                    <xdr:col>8</xdr:col>
                    <xdr:colOff>304800</xdr:colOff>
                    <xdr:row>5</xdr:row>
                    <xdr:rowOff>203200</xdr:rowOff>
                  </to>
                </anchor>
              </controlPr>
            </control>
          </mc:Choice>
          <mc:Fallback/>
        </mc:AlternateContent>
        <mc:AlternateContent xmlns:mc="http://schemas.openxmlformats.org/markup-compatibility/2006">
          <mc:Choice Requires="x14">
            <control shapeId="1050" r:id="rId6" name="Check Box 26">
              <controlPr locked="0" defaultSize="0" autoFill="0" autoLine="0" autoPict="0">
                <anchor moveWithCells="1">
                  <from>
                    <xdr:col>9</xdr:col>
                    <xdr:colOff>127000</xdr:colOff>
                    <xdr:row>5</xdr:row>
                    <xdr:rowOff>63500</xdr:rowOff>
                  </from>
                  <to>
                    <xdr:col>9</xdr:col>
                    <xdr:colOff>304800</xdr:colOff>
                    <xdr:row>5</xdr:row>
                    <xdr:rowOff>203200</xdr:rowOff>
                  </to>
                </anchor>
              </controlPr>
            </control>
          </mc:Choice>
          <mc:Fallback/>
        </mc:AlternateContent>
        <mc:AlternateContent xmlns:mc="http://schemas.openxmlformats.org/markup-compatibility/2006">
          <mc:Choice Requires="x14">
            <control shapeId="1051" r:id="rId7" name="Check Box 27">
              <controlPr locked="0" defaultSize="0" autoFill="0" autoLine="0" autoPict="0">
                <anchor moveWithCells="1">
                  <from>
                    <xdr:col>10</xdr:col>
                    <xdr:colOff>114300</xdr:colOff>
                    <xdr:row>5</xdr:row>
                    <xdr:rowOff>63500</xdr:rowOff>
                  </from>
                  <to>
                    <xdr:col>10</xdr:col>
                    <xdr:colOff>292100</xdr:colOff>
                    <xdr:row>5</xdr:row>
                    <xdr:rowOff>203200</xdr:rowOff>
                  </to>
                </anchor>
              </controlPr>
            </control>
          </mc:Choice>
          <mc:Fallback/>
        </mc:AlternateContent>
        <mc:AlternateContent xmlns:mc="http://schemas.openxmlformats.org/markup-compatibility/2006">
          <mc:Choice Requires="x14">
            <control shapeId="1052" r:id="rId8" name="Check Box 28">
              <controlPr locked="0" defaultSize="0" autoFill="0" autoLine="0" autoPict="0">
                <anchor moveWithCells="1">
                  <from>
                    <xdr:col>11</xdr:col>
                    <xdr:colOff>127000</xdr:colOff>
                    <xdr:row>5</xdr:row>
                    <xdr:rowOff>63500</xdr:rowOff>
                  </from>
                  <to>
                    <xdr:col>11</xdr:col>
                    <xdr:colOff>304800</xdr:colOff>
                    <xdr:row>5</xdr:row>
                    <xdr:rowOff>203200</xdr:rowOff>
                  </to>
                </anchor>
              </controlPr>
            </control>
          </mc:Choice>
          <mc:Fallback/>
        </mc:AlternateContent>
        <mc:AlternateContent xmlns:mc="http://schemas.openxmlformats.org/markup-compatibility/2006">
          <mc:Choice Requires="x14">
            <control shapeId="1053" r:id="rId9" name="Check Box 29">
              <controlPr locked="0" defaultSize="0" autoFill="0" autoLine="0" autoPict="0">
                <anchor moveWithCells="1">
                  <from>
                    <xdr:col>12</xdr:col>
                    <xdr:colOff>127000</xdr:colOff>
                    <xdr:row>5</xdr:row>
                    <xdr:rowOff>63500</xdr:rowOff>
                  </from>
                  <to>
                    <xdr:col>12</xdr:col>
                    <xdr:colOff>304800</xdr:colOff>
                    <xdr:row>5</xdr:row>
                    <xdr:rowOff>203200</xdr:rowOff>
                  </to>
                </anchor>
              </controlPr>
            </control>
          </mc:Choice>
          <mc:Fallback/>
        </mc:AlternateContent>
        <mc:AlternateContent xmlns:mc="http://schemas.openxmlformats.org/markup-compatibility/2006">
          <mc:Choice Requires="x14">
            <control shapeId="1055" r:id="rId10" name="Check Box 31">
              <controlPr locked="0" defaultSize="0" autoFill="0" autoLine="0" autoPict="0">
                <anchor moveWithCells="1">
                  <from>
                    <xdr:col>2</xdr:col>
                    <xdr:colOff>254000</xdr:colOff>
                    <xdr:row>7</xdr:row>
                    <xdr:rowOff>101600</xdr:rowOff>
                  </from>
                  <to>
                    <xdr:col>2</xdr:col>
                    <xdr:colOff>444500</xdr:colOff>
                    <xdr:row>7</xdr:row>
                    <xdr:rowOff>241300</xdr:rowOff>
                  </to>
                </anchor>
              </controlPr>
            </control>
          </mc:Choice>
          <mc:Fallback/>
        </mc:AlternateContent>
        <mc:AlternateContent xmlns:mc="http://schemas.openxmlformats.org/markup-compatibility/2006">
          <mc:Choice Requires="x14">
            <control shapeId="1056" r:id="rId11" name="Check Box 32">
              <controlPr locked="0" defaultSize="0" autoFill="0" autoLine="0" autoPict="0">
                <anchor moveWithCells="1">
                  <from>
                    <xdr:col>2</xdr:col>
                    <xdr:colOff>254000</xdr:colOff>
                    <xdr:row>8</xdr:row>
                    <xdr:rowOff>88900</xdr:rowOff>
                  </from>
                  <to>
                    <xdr:col>2</xdr:col>
                    <xdr:colOff>444500</xdr:colOff>
                    <xdr:row>8</xdr:row>
                    <xdr:rowOff>228600</xdr:rowOff>
                  </to>
                </anchor>
              </controlPr>
            </control>
          </mc:Choice>
          <mc:Fallback/>
        </mc:AlternateContent>
        <mc:AlternateContent xmlns:mc="http://schemas.openxmlformats.org/markup-compatibility/2006">
          <mc:Choice Requires="x14">
            <control shapeId="1057" r:id="rId12" name="Check Box 33">
              <controlPr locked="0" defaultSize="0" autoFill="0" autoLine="0" autoPict="0">
                <anchor moveWithCells="1">
                  <from>
                    <xdr:col>2</xdr:col>
                    <xdr:colOff>254000</xdr:colOff>
                    <xdr:row>9</xdr:row>
                    <xdr:rowOff>101600</xdr:rowOff>
                  </from>
                  <to>
                    <xdr:col>2</xdr:col>
                    <xdr:colOff>444500</xdr:colOff>
                    <xdr:row>9</xdr:row>
                    <xdr:rowOff>241300</xdr:rowOff>
                  </to>
                </anchor>
              </controlPr>
            </control>
          </mc:Choice>
          <mc:Fallback/>
        </mc:AlternateContent>
        <mc:AlternateContent xmlns:mc="http://schemas.openxmlformats.org/markup-compatibility/2006">
          <mc:Choice Requires="x14">
            <control shapeId="1058" r:id="rId13" name="Check Box 34">
              <controlPr locked="0" defaultSize="0" autoFill="0" autoLine="0" autoPict="0">
                <anchor moveWithCells="1">
                  <from>
                    <xdr:col>2</xdr:col>
                    <xdr:colOff>254000</xdr:colOff>
                    <xdr:row>10</xdr:row>
                    <xdr:rowOff>101600</xdr:rowOff>
                  </from>
                  <to>
                    <xdr:col>2</xdr:col>
                    <xdr:colOff>444500</xdr:colOff>
                    <xdr:row>10</xdr:row>
                    <xdr:rowOff>241300</xdr:rowOff>
                  </to>
                </anchor>
              </controlPr>
            </control>
          </mc:Choice>
          <mc:Fallback/>
        </mc:AlternateContent>
        <mc:AlternateContent xmlns:mc="http://schemas.openxmlformats.org/markup-compatibility/2006">
          <mc:Choice Requires="x14">
            <control shapeId="1059" r:id="rId14" name="Check Box 35">
              <controlPr locked="0" defaultSize="0" autoFill="0" autoLine="0" autoPict="0">
                <anchor moveWithCells="1">
                  <from>
                    <xdr:col>2</xdr:col>
                    <xdr:colOff>254000</xdr:colOff>
                    <xdr:row>11</xdr:row>
                    <xdr:rowOff>101600</xdr:rowOff>
                  </from>
                  <to>
                    <xdr:col>2</xdr:col>
                    <xdr:colOff>431800</xdr:colOff>
                    <xdr:row>11</xdr:row>
                    <xdr:rowOff>254000</xdr:rowOff>
                  </to>
                </anchor>
              </controlPr>
            </control>
          </mc:Choice>
          <mc:Fallback/>
        </mc:AlternateContent>
        <mc:AlternateContent xmlns:mc="http://schemas.openxmlformats.org/markup-compatibility/2006">
          <mc:Choice Requires="x14">
            <control shapeId="1060" r:id="rId15" name="Check Box 36">
              <controlPr locked="0" defaultSize="0" autoFill="0" autoLine="0" autoPict="0">
                <anchor moveWithCells="1">
                  <from>
                    <xdr:col>2</xdr:col>
                    <xdr:colOff>254000</xdr:colOff>
                    <xdr:row>26</xdr:row>
                    <xdr:rowOff>76200</xdr:rowOff>
                  </from>
                  <to>
                    <xdr:col>2</xdr:col>
                    <xdr:colOff>444500</xdr:colOff>
                    <xdr:row>26</xdr:row>
                    <xdr:rowOff>215900</xdr:rowOff>
                  </to>
                </anchor>
              </controlPr>
            </control>
          </mc:Choice>
          <mc:Fallback/>
        </mc:AlternateContent>
        <mc:AlternateContent xmlns:mc="http://schemas.openxmlformats.org/markup-compatibility/2006">
          <mc:Choice Requires="x14">
            <control shapeId="1061" r:id="rId16" name="Check Box 37">
              <controlPr locked="0" defaultSize="0" autoFill="0" autoLine="0" autoPict="0">
                <anchor moveWithCells="1">
                  <from>
                    <xdr:col>2</xdr:col>
                    <xdr:colOff>254000</xdr:colOff>
                    <xdr:row>27</xdr:row>
                    <xdr:rowOff>101600</xdr:rowOff>
                  </from>
                  <to>
                    <xdr:col>2</xdr:col>
                    <xdr:colOff>444500</xdr:colOff>
                    <xdr:row>27</xdr:row>
                    <xdr:rowOff>241300</xdr:rowOff>
                  </to>
                </anchor>
              </controlPr>
            </control>
          </mc:Choice>
          <mc:Fallback/>
        </mc:AlternateContent>
        <mc:AlternateContent xmlns:mc="http://schemas.openxmlformats.org/markup-compatibility/2006">
          <mc:Choice Requires="x14">
            <control shapeId="1062" r:id="rId17" name="Check Box 38">
              <controlPr locked="0" defaultSize="0" autoFill="0" autoLine="0" autoPict="0">
                <anchor moveWithCells="1">
                  <from>
                    <xdr:col>2</xdr:col>
                    <xdr:colOff>254000</xdr:colOff>
                    <xdr:row>28</xdr:row>
                    <xdr:rowOff>88900</xdr:rowOff>
                  </from>
                  <to>
                    <xdr:col>2</xdr:col>
                    <xdr:colOff>444500</xdr:colOff>
                    <xdr:row>28</xdr:row>
                    <xdr:rowOff>228600</xdr:rowOff>
                  </to>
                </anchor>
              </controlPr>
            </control>
          </mc:Choice>
          <mc:Fallback/>
        </mc:AlternateContent>
        <mc:AlternateContent xmlns:mc="http://schemas.openxmlformats.org/markup-compatibility/2006">
          <mc:Choice Requires="x14">
            <control shapeId="1063" r:id="rId18" name="Check Box 39">
              <controlPr locked="0" defaultSize="0" autoFill="0" autoLine="0" autoPict="0">
                <anchor moveWithCells="1">
                  <from>
                    <xdr:col>2</xdr:col>
                    <xdr:colOff>254000</xdr:colOff>
                    <xdr:row>29</xdr:row>
                    <xdr:rowOff>76200</xdr:rowOff>
                  </from>
                  <to>
                    <xdr:col>2</xdr:col>
                    <xdr:colOff>444500</xdr:colOff>
                    <xdr:row>29</xdr:row>
                    <xdr:rowOff>215900</xdr:rowOff>
                  </to>
                </anchor>
              </controlPr>
            </control>
          </mc:Choice>
          <mc:Fallback/>
        </mc:AlternateContent>
        <mc:AlternateContent xmlns:mc="http://schemas.openxmlformats.org/markup-compatibility/2006">
          <mc:Choice Requires="x14">
            <control shapeId="1064" r:id="rId19" name="Check Box 40">
              <controlPr locked="0" defaultSize="0" autoFill="0" autoLine="0" autoPict="0">
                <anchor moveWithCells="1">
                  <from>
                    <xdr:col>2</xdr:col>
                    <xdr:colOff>254000</xdr:colOff>
                    <xdr:row>30</xdr:row>
                    <xdr:rowOff>88900</xdr:rowOff>
                  </from>
                  <to>
                    <xdr:col>2</xdr:col>
                    <xdr:colOff>444500</xdr:colOff>
                    <xdr:row>30</xdr:row>
                    <xdr:rowOff>228600</xdr:rowOff>
                  </to>
                </anchor>
              </controlPr>
            </control>
          </mc:Choice>
          <mc:Fallback/>
        </mc:AlternateContent>
        <mc:AlternateContent xmlns:mc="http://schemas.openxmlformats.org/markup-compatibility/2006">
          <mc:Choice Requires="x14">
            <control shapeId="1065" r:id="rId20" name="Check Box 41">
              <controlPr locked="0" defaultSize="0" autoFill="0" autoLine="0" autoPict="0">
                <anchor moveWithCells="1">
                  <from>
                    <xdr:col>2</xdr:col>
                    <xdr:colOff>254000</xdr:colOff>
                    <xdr:row>13</xdr:row>
                    <xdr:rowOff>88900</xdr:rowOff>
                  </from>
                  <to>
                    <xdr:col>2</xdr:col>
                    <xdr:colOff>444500</xdr:colOff>
                    <xdr:row>13</xdr:row>
                    <xdr:rowOff>228600</xdr:rowOff>
                  </to>
                </anchor>
              </controlPr>
            </control>
          </mc:Choice>
          <mc:Fallback/>
        </mc:AlternateContent>
        <mc:AlternateContent xmlns:mc="http://schemas.openxmlformats.org/markup-compatibility/2006">
          <mc:Choice Requires="x14">
            <control shapeId="1066" r:id="rId21" name="Check Box 42">
              <controlPr locked="0" defaultSize="0" autoFill="0" autoLine="0" autoPict="0">
                <anchor moveWithCells="1">
                  <from>
                    <xdr:col>2</xdr:col>
                    <xdr:colOff>254000</xdr:colOff>
                    <xdr:row>14</xdr:row>
                    <xdr:rowOff>101600</xdr:rowOff>
                  </from>
                  <to>
                    <xdr:col>2</xdr:col>
                    <xdr:colOff>444500</xdr:colOff>
                    <xdr:row>14</xdr:row>
                    <xdr:rowOff>241300</xdr:rowOff>
                  </to>
                </anchor>
              </controlPr>
            </control>
          </mc:Choice>
          <mc:Fallback/>
        </mc:AlternateContent>
        <mc:AlternateContent xmlns:mc="http://schemas.openxmlformats.org/markup-compatibility/2006">
          <mc:Choice Requires="x14">
            <control shapeId="1067" r:id="rId22" name="Check Box 43">
              <controlPr locked="0" defaultSize="0" autoFill="0" autoLine="0" autoPict="0">
                <anchor moveWithCells="1">
                  <from>
                    <xdr:col>2</xdr:col>
                    <xdr:colOff>254000</xdr:colOff>
                    <xdr:row>15</xdr:row>
                    <xdr:rowOff>76200</xdr:rowOff>
                  </from>
                  <to>
                    <xdr:col>2</xdr:col>
                    <xdr:colOff>444500</xdr:colOff>
                    <xdr:row>15</xdr:row>
                    <xdr:rowOff>228600</xdr:rowOff>
                  </to>
                </anchor>
              </controlPr>
            </control>
          </mc:Choice>
          <mc:Fallback/>
        </mc:AlternateContent>
        <mc:AlternateContent xmlns:mc="http://schemas.openxmlformats.org/markup-compatibility/2006">
          <mc:Choice Requires="x14">
            <control shapeId="1068" r:id="rId23" name="Check Box 44">
              <controlPr locked="0" defaultSize="0" autoFill="0" autoLine="0" autoPict="0">
                <anchor moveWithCells="1">
                  <from>
                    <xdr:col>2</xdr:col>
                    <xdr:colOff>254000</xdr:colOff>
                    <xdr:row>16</xdr:row>
                    <xdr:rowOff>101600</xdr:rowOff>
                  </from>
                  <to>
                    <xdr:col>2</xdr:col>
                    <xdr:colOff>444500</xdr:colOff>
                    <xdr:row>16</xdr:row>
                    <xdr:rowOff>241300</xdr:rowOff>
                  </to>
                </anchor>
              </controlPr>
            </control>
          </mc:Choice>
          <mc:Fallback/>
        </mc:AlternateContent>
        <mc:AlternateContent xmlns:mc="http://schemas.openxmlformats.org/markup-compatibility/2006">
          <mc:Choice Requires="x14">
            <control shapeId="1070" r:id="rId24" name="Check Box 46">
              <controlPr locked="0" defaultSize="0" autoFill="0" autoLine="0" autoPict="0">
                <anchor moveWithCells="1">
                  <from>
                    <xdr:col>2</xdr:col>
                    <xdr:colOff>254000</xdr:colOff>
                    <xdr:row>32</xdr:row>
                    <xdr:rowOff>76200</xdr:rowOff>
                  </from>
                  <to>
                    <xdr:col>2</xdr:col>
                    <xdr:colOff>444500</xdr:colOff>
                    <xdr:row>32</xdr:row>
                    <xdr:rowOff>215900</xdr:rowOff>
                  </to>
                </anchor>
              </controlPr>
            </control>
          </mc:Choice>
          <mc:Fallback/>
        </mc:AlternateContent>
        <mc:AlternateContent xmlns:mc="http://schemas.openxmlformats.org/markup-compatibility/2006">
          <mc:Choice Requires="x14">
            <control shapeId="1071" r:id="rId25" name="Check Box 47">
              <controlPr locked="0" defaultSize="0" autoFill="0" autoLine="0" autoPict="0">
                <anchor moveWithCells="1">
                  <from>
                    <xdr:col>2</xdr:col>
                    <xdr:colOff>254000</xdr:colOff>
                    <xdr:row>33</xdr:row>
                    <xdr:rowOff>101600</xdr:rowOff>
                  </from>
                  <to>
                    <xdr:col>2</xdr:col>
                    <xdr:colOff>444500</xdr:colOff>
                    <xdr:row>33</xdr:row>
                    <xdr:rowOff>241300</xdr:rowOff>
                  </to>
                </anchor>
              </controlPr>
            </control>
          </mc:Choice>
          <mc:Fallback/>
        </mc:AlternateContent>
        <mc:AlternateContent xmlns:mc="http://schemas.openxmlformats.org/markup-compatibility/2006">
          <mc:Choice Requires="x14">
            <control shapeId="1072" r:id="rId26" name="Check Box 48">
              <controlPr locked="0" defaultSize="0" autoFill="0" autoLine="0" autoPict="0">
                <anchor moveWithCells="1">
                  <from>
                    <xdr:col>2</xdr:col>
                    <xdr:colOff>254000</xdr:colOff>
                    <xdr:row>34</xdr:row>
                    <xdr:rowOff>101600</xdr:rowOff>
                  </from>
                  <to>
                    <xdr:col>2</xdr:col>
                    <xdr:colOff>444500</xdr:colOff>
                    <xdr:row>34</xdr:row>
                    <xdr:rowOff>241300</xdr:rowOff>
                  </to>
                </anchor>
              </controlPr>
            </control>
          </mc:Choice>
          <mc:Fallback/>
        </mc:AlternateContent>
        <mc:AlternateContent xmlns:mc="http://schemas.openxmlformats.org/markup-compatibility/2006">
          <mc:Choice Requires="x14">
            <control shapeId="1074" r:id="rId27" name="Check Box 50">
              <controlPr locked="0" defaultSize="0" autoFill="0" autoLine="0" autoPict="0">
                <anchor moveWithCells="1">
                  <from>
                    <xdr:col>6</xdr:col>
                    <xdr:colOff>139700</xdr:colOff>
                    <xdr:row>24</xdr:row>
                    <xdr:rowOff>50800</xdr:rowOff>
                  </from>
                  <to>
                    <xdr:col>6</xdr:col>
                    <xdr:colOff>317500</xdr:colOff>
                    <xdr:row>24</xdr:row>
                    <xdr:rowOff>190500</xdr:rowOff>
                  </to>
                </anchor>
              </controlPr>
            </control>
          </mc:Choice>
          <mc:Fallback/>
        </mc:AlternateContent>
        <mc:AlternateContent xmlns:mc="http://schemas.openxmlformats.org/markup-compatibility/2006">
          <mc:Choice Requires="x14">
            <control shapeId="1075" r:id="rId28" name="Check Box 51">
              <controlPr locked="0" defaultSize="0" autoFill="0" autoLine="0" autoPict="0">
                <anchor moveWithCells="1">
                  <from>
                    <xdr:col>7</xdr:col>
                    <xdr:colOff>127000</xdr:colOff>
                    <xdr:row>24</xdr:row>
                    <xdr:rowOff>50800</xdr:rowOff>
                  </from>
                  <to>
                    <xdr:col>7</xdr:col>
                    <xdr:colOff>304800</xdr:colOff>
                    <xdr:row>24</xdr:row>
                    <xdr:rowOff>190500</xdr:rowOff>
                  </to>
                </anchor>
              </controlPr>
            </control>
          </mc:Choice>
          <mc:Fallback/>
        </mc:AlternateContent>
        <mc:AlternateContent xmlns:mc="http://schemas.openxmlformats.org/markup-compatibility/2006">
          <mc:Choice Requires="x14">
            <control shapeId="1076" r:id="rId29" name="Check Box 52">
              <controlPr locked="0" defaultSize="0" autoFill="0" autoLine="0" autoPict="0">
                <anchor moveWithCells="1">
                  <from>
                    <xdr:col>8</xdr:col>
                    <xdr:colOff>127000</xdr:colOff>
                    <xdr:row>24</xdr:row>
                    <xdr:rowOff>50800</xdr:rowOff>
                  </from>
                  <to>
                    <xdr:col>8</xdr:col>
                    <xdr:colOff>304800</xdr:colOff>
                    <xdr:row>24</xdr:row>
                    <xdr:rowOff>190500</xdr:rowOff>
                  </to>
                </anchor>
              </controlPr>
            </control>
          </mc:Choice>
          <mc:Fallback/>
        </mc:AlternateContent>
        <mc:AlternateContent xmlns:mc="http://schemas.openxmlformats.org/markup-compatibility/2006">
          <mc:Choice Requires="x14">
            <control shapeId="1077" r:id="rId30" name="Check Box 53">
              <controlPr locked="0" defaultSize="0" autoFill="0" autoLine="0" autoPict="0">
                <anchor moveWithCells="1">
                  <from>
                    <xdr:col>9</xdr:col>
                    <xdr:colOff>127000</xdr:colOff>
                    <xdr:row>24</xdr:row>
                    <xdr:rowOff>50800</xdr:rowOff>
                  </from>
                  <to>
                    <xdr:col>9</xdr:col>
                    <xdr:colOff>304800</xdr:colOff>
                    <xdr:row>24</xdr:row>
                    <xdr:rowOff>190500</xdr:rowOff>
                  </to>
                </anchor>
              </controlPr>
            </control>
          </mc:Choice>
          <mc:Fallback/>
        </mc:AlternateContent>
        <mc:AlternateContent xmlns:mc="http://schemas.openxmlformats.org/markup-compatibility/2006">
          <mc:Choice Requires="x14">
            <control shapeId="1078" r:id="rId31" name="Check Box 54">
              <controlPr locked="0" defaultSize="0" autoFill="0" autoLine="0" autoPict="0">
                <anchor moveWithCells="1">
                  <from>
                    <xdr:col>10</xdr:col>
                    <xdr:colOff>127000</xdr:colOff>
                    <xdr:row>24</xdr:row>
                    <xdr:rowOff>50800</xdr:rowOff>
                  </from>
                  <to>
                    <xdr:col>10</xdr:col>
                    <xdr:colOff>304800</xdr:colOff>
                    <xdr:row>24</xdr:row>
                    <xdr:rowOff>190500</xdr:rowOff>
                  </to>
                </anchor>
              </controlPr>
            </control>
          </mc:Choice>
          <mc:Fallback/>
        </mc:AlternateContent>
        <mc:AlternateContent xmlns:mc="http://schemas.openxmlformats.org/markup-compatibility/2006">
          <mc:Choice Requires="x14">
            <control shapeId="1079" r:id="rId32" name="Check Box 55">
              <controlPr locked="0" defaultSize="0" autoFill="0" autoLine="0" autoPict="0">
                <anchor moveWithCells="1">
                  <from>
                    <xdr:col>11</xdr:col>
                    <xdr:colOff>114300</xdr:colOff>
                    <xdr:row>24</xdr:row>
                    <xdr:rowOff>50800</xdr:rowOff>
                  </from>
                  <to>
                    <xdr:col>11</xdr:col>
                    <xdr:colOff>292100</xdr:colOff>
                    <xdr:row>24</xdr:row>
                    <xdr:rowOff>190500</xdr:rowOff>
                  </to>
                </anchor>
              </controlPr>
            </control>
          </mc:Choice>
          <mc:Fallback/>
        </mc:AlternateContent>
        <mc:AlternateContent xmlns:mc="http://schemas.openxmlformats.org/markup-compatibility/2006">
          <mc:Choice Requires="x14">
            <control shapeId="1080" r:id="rId33" name="Check Box 56">
              <controlPr locked="0" defaultSize="0" autoFill="0" autoLine="0" autoPict="0">
                <anchor moveWithCells="1">
                  <from>
                    <xdr:col>12</xdr:col>
                    <xdr:colOff>127000</xdr:colOff>
                    <xdr:row>24</xdr:row>
                    <xdr:rowOff>50800</xdr:rowOff>
                  </from>
                  <to>
                    <xdr:col>12</xdr:col>
                    <xdr:colOff>292100</xdr:colOff>
                    <xdr:row>24</xdr:row>
                    <xdr:rowOff>190500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dimension ref="A1"/>
  <sheetViews>
    <sheetView workbookViewId="0"/>
  </sheetViews>
  <sheetFormatPr baseColWidth="10" defaultRowHeight="14" x14ac:dyDescent="0"/>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dimension ref="A1"/>
  <sheetViews>
    <sheetView workbookViewId="0"/>
  </sheetViews>
  <sheetFormatPr baseColWidth="10" defaultRowHeight="14" x14ac:dyDescent="0"/>
  <sheetData/>
  <pageMargins left="0.7" right="0.7" top="0.78740157499999996" bottom="0.78740157499999996"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Rudin</dc:creator>
  <cp:lastModifiedBy>Ein Microsoft Office-Anwender</cp:lastModifiedBy>
  <cp:lastPrinted>2012-12-13T08:41:02Z</cp:lastPrinted>
  <dcterms:created xsi:type="dcterms:W3CDTF">2012-08-14T18:16:27Z</dcterms:created>
  <dcterms:modified xsi:type="dcterms:W3CDTF">2014-04-02T08:35:33Z</dcterms:modified>
</cp:coreProperties>
</file>